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E UNIT\2021 Budget\"/>
    </mc:Choice>
  </mc:AlternateContent>
  <workbookProtection workbookAlgorithmName="SHA-512" workbookHashValue="rlcLM0UsRYZin773aZNbZiSy2shFbMkciO2mZ1NRMq1INZIY6S+H9ppcD/V3Jl0pRXhwqyA1u+fnVy4ZJJS6VQ==" workbookSaltValue="7tqSIzya4bWl0q4uvyJEow==" workbookSpinCount="100000" lockStructure="1"/>
  <bookViews>
    <workbookView xWindow="360" yWindow="390" windowWidth="18840" windowHeight="9690" activeTab="2"/>
  </bookViews>
  <sheets>
    <sheet name="2021 Budget" sheetId="1" r:id="rId1"/>
    <sheet name="Statutory Body HR" sheetId="2" r:id="rId2"/>
    <sheet name="Statutory Body KPI" sheetId="3" r:id="rId3"/>
  </sheets>
  <calcPr calcId="162913"/>
</workbook>
</file>

<file path=xl/calcChain.xml><?xml version="1.0" encoding="utf-8"?>
<calcChain xmlns="http://schemas.openxmlformats.org/spreadsheetml/2006/main">
  <c r="L14" i="3" l="1"/>
  <c r="J14" i="3"/>
  <c r="D49" i="1"/>
  <c r="G39" i="1" l="1"/>
  <c r="H39" i="1" s="1"/>
  <c r="H18" i="1" l="1"/>
  <c r="D28" i="1" l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4" i="1"/>
  <c r="D45" i="1"/>
  <c r="D27" i="1"/>
  <c r="D25" i="1"/>
  <c r="D24" i="1"/>
  <c r="D21" i="1"/>
  <c r="D15" i="1"/>
  <c r="D16" i="1"/>
  <c r="D17" i="1"/>
  <c r="D18" i="1"/>
  <c r="D14" i="1"/>
  <c r="E31" i="2"/>
  <c r="D31" i="2"/>
  <c r="F11" i="2"/>
  <c r="F12" i="2"/>
  <c r="F13" i="2"/>
  <c r="F14" i="2"/>
  <c r="F15" i="2"/>
  <c r="F16" i="2"/>
  <c r="F17" i="2"/>
  <c r="F18" i="2"/>
  <c r="F20" i="2"/>
  <c r="F21" i="2"/>
  <c r="F22" i="2"/>
  <c r="F23" i="2"/>
  <c r="F24" i="2"/>
  <c r="F19" i="2"/>
  <c r="F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19" i="2"/>
  <c r="G10" i="2"/>
  <c r="F14" i="1" l="1"/>
  <c r="G14" i="1" s="1"/>
  <c r="H14" i="1" s="1"/>
  <c r="H20" i="1" s="1"/>
  <c r="G31" i="2"/>
  <c r="F31" i="2"/>
  <c r="G14" i="3"/>
  <c r="H14" i="3"/>
  <c r="I14" i="3"/>
  <c r="K14" i="3"/>
  <c r="F14" i="3"/>
  <c r="L21" i="3"/>
  <c r="K21" i="3"/>
  <c r="J21" i="3"/>
  <c r="I21" i="3"/>
  <c r="H21" i="3"/>
  <c r="G21" i="3"/>
  <c r="F21" i="3"/>
  <c r="B38" i="2"/>
  <c r="G36" i="2"/>
  <c r="F36" i="2"/>
  <c r="E36" i="2"/>
  <c r="D36" i="2"/>
  <c r="H46" i="1"/>
  <c r="G46" i="1"/>
  <c r="F46" i="1"/>
  <c r="E46" i="1"/>
  <c r="D46" i="1"/>
  <c r="C46" i="1"/>
  <c r="B46" i="1"/>
  <c r="E20" i="1"/>
  <c r="D20" i="1"/>
  <c r="C20" i="1"/>
  <c r="B20" i="1"/>
  <c r="H12" i="1"/>
  <c r="G12" i="1"/>
  <c r="F12" i="1"/>
  <c r="E12" i="1"/>
  <c r="D12" i="1"/>
  <c r="C12" i="1"/>
  <c r="B12" i="1"/>
  <c r="F20" i="1" l="1"/>
  <c r="F47" i="1" s="1"/>
  <c r="J13" i="3" s="1"/>
  <c r="J15" i="3" s="1"/>
  <c r="G20" i="1"/>
  <c r="G47" i="1" s="1"/>
  <c r="K13" i="3" s="1"/>
  <c r="K15" i="3" s="1"/>
  <c r="C47" i="1"/>
  <c r="G13" i="3" s="1"/>
  <c r="G15" i="3" s="1"/>
  <c r="F38" i="2"/>
  <c r="G38" i="2"/>
  <c r="E38" i="2"/>
  <c r="D38" i="2"/>
  <c r="B47" i="1"/>
  <c r="F13" i="3" s="1"/>
  <c r="F15" i="3" s="1"/>
  <c r="D47" i="1"/>
  <c r="H47" i="1"/>
  <c r="E47" i="1"/>
  <c r="G48" i="1" l="1"/>
  <c r="G50" i="1" s="1"/>
  <c r="C48" i="1"/>
  <c r="C50" i="1" s="1"/>
  <c r="B48" i="1"/>
  <c r="B50" i="1" s="1"/>
  <c r="E48" i="1"/>
  <c r="E50" i="1" s="1"/>
  <c r="I13" i="3"/>
  <c r="I15" i="3" s="1"/>
  <c r="D48" i="1"/>
  <c r="D50" i="1" s="1"/>
  <c r="H13" i="3"/>
  <c r="H15" i="3" s="1"/>
  <c r="F48" i="1"/>
  <c r="F50" i="1" s="1"/>
  <c r="H48" i="1"/>
  <c r="H50" i="1" s="1"/>
  <c r="L13" i="3"/>
  <c r="L15" i="3" s="1"/>
</calcChain>
</file>

<file path=xl/sharedStrings.xml><?xml version="1.0" encoding="utf-8"?>
<sst xmlns="http://schemas.openxmlformats.org/spreadsheetml/2006/main" count="138" uniqueCount="129">
  <si>
    <t xml:space="preserve">STATUTORY BODY INCOME AND EXPENDITURE DETAILED SHEET </t>
  </si>
  <si>
    <t>Unaudited Actuals</t>
  </si>
  <si>
    <t xml:space="preserve">Approved Budget </t>
  </si>
  <si>
    <t xml:space="preserve">Revised Budget </t>
  </si>
  <si>
    <t>Forecast Outturn</t>
  </si>
  <si>
    <t xml:space="preserve">Estimate </t>
  </si>
  <si>
    <t>Forward Estimate</t>
  </si>
  <si>
    <t>Description</t>
  </si>
  <si>
    <t xml:space="preserve">Outturn </t>
  </si>
  <si>
    <t>Interest Income</t>
  </si>
  <si>
    <t>Release of Government Grants</t>
  </si>
  <si>
    <t xml:space="preserve">TOTAL INCOME </t>
  </si>
  <si>
    <t>Salaries</t>
  </si>
  <si>
    <t>Wages</t>
  </si>
  <si>
    <t>Allowances</t>
  </si>
  <si>
    <t>Pension and Gratuities</t>
  </si>
  <si>
    <t>Employment Costs</t>
  </si>
  <si>
    <t>Directors' fees and expenses</t>
  </si>
  <si>
    <t>Local Travel and Subsistence</t>
  </si>
  <si>
    <t>International Travel and Subsistence</t>
  </si>
  <si>
    <t>Utilities</t>
  </si>
  <si>
    <t>Communications Expenses</t>
  </si>
  <si>
    <t>Office Expenses</t>
  </si>
  <si>
    <t>Rental of Assets</t>
  </si>
  <si>
    <t>Maintenance Expenses</t>
  </si>
  <si>
    <t>Subscriptions, Periodicals, Books, etc.</t>
  </si>
  <si>
    <t>Other Supplies, Materials and Equipment</t>
  </si>
  <si>
    <t>Uniforms &amp; Protective Clothing</t>
  </si>
  <si>
    <t>Professional and Consultancy Services</t>
  </si>
  <si>
    <t>Computer License Software and Hardware Maintenance</t>
  </si>
  <si>
    <t>Hosting and Entertainment</t>
  </si>
  <si>
    <t>Training</t>
  </si>
  <si>
    <t>Advertising and Promotions</t>
  </si>
  <si>
    <t>Subscriptions and Contributions</t>
  </si>
  <si>
    <t>Auditing and Accounting</t>
  </si>
  <si>
    <t>Board Expenses</t>
  </si>
  <si>
    <t>Depreciation and Amortization</t>
  </si>
  <si>
    <t>Bank Charges</t>
  </si>
  <si>
    <t>Other Operating Expenses</t>
  </si>
  <si>
    <t>Operating Costs</t>
  </si>
  <si>
    <t>Total Expenditure</t>
  </si>
  <si>
    <t>Operating Deficit/Surplus before Capital Projects</t>
  </si>
  <si>
    <t>Capital Projects</t>
  </si>
  <si>
    <t>Operating Deficit /Surplus after Capital Projects</t>
  </si>
  <si>
    <t>Fees and Charges</t>
  </si>
  <si>
    <t>Subvention from GOA</t>
  </si>
  <si>
    <t>2020</t>
  </si>
  <si>
    <t>Social Security Contributions</t>
  </si>
  <si>
    <t>Interim Stabilization Levy</t>
  </si>
  <si>
    <t xml:space="preserve">Human </t>
  </si>
  <si>
    <t>Payroll Cost</t>
  </si>
  <si>
    <t>Resources</t>
  </si>
  <si>
    <t>Estimate</t>
  </si>
  <si>
    <t>Waged Staff</t>
  </si>
  <si>
    <t>GOVERNMENT OF ANGUILLA</t>
  </si>
  <si>
    <t>STATUTORY BODY SUMMARY</t>
  </si>
  <si>
    <t>MISSION:</t>
  </si>
  <si>
    <t>STRATEGIC PRIORITIES:</t>
  </si>
  <si>
    <t>Programme/Department</t>
  </si>
  <si>
    <t>Operating Expenditure</t>
  </si>
  <si>
    <t xml:space="preserve">Capital Expenditure </t>
  </si>
  <si>
    <t>TOTAL AGENCY BUDGET CEILING</t>
  </si>
  <si>
    <t>STATUTORY BODY STAFFING RESOURCES – Actual Number of Staff by Category</t>
  </si>
  <si>
    <t>Executive/Managerial</t>
  </si>
  <si>
    <t>Technical/Front Line Services</t>
  </si>
  <si>
    <t>Administrative Support</t>
  </si>
  <si>
    <t>Wages Staff</t>
  </si>
  <si>
    <t xml:space="preserve">TOTAL AGENCY STAFFING </t>
  </si>
  <si>
    <t>PROGRAMME PERFORMANCE INFORMATION</t>
  </si>
  <si>
    <t>KEY PERFORMANCE INDICATORS</t>
  </si>
  <si>
    <t xml:space="preserve">Output Indicators (the quantity of output or services delivered by the programme) </t>
  </si>
  <si>
    <t>Outcome Indicators (the planned or achieved outcomes or impacts of the programme and/or effectiveness in achieving programme objectives)</t>
  </si>
  <si>
    <t xml:space="preserve"> EXPENDITURE - BY PROGRAMME</t>
  </si>
  <si>
    <t>2020 Approved Budget</t>
  </si>
  <si>
    <t xml:space="preserve">2020 Revised Budget </t>
  </si>
  <si>
    <t>2020 Forecast Outturn</t>
  </si>
  <si>
    <t>2021 Budget Estimates</t>
  </si>
  <si>
    <t>2022 Forward Estimates</t>
  </si>
  <si>
    <t>2023 Forward Estimates</t>
  </si>
  <si>
    <t>KEY PROGRAMME STRATEGIES 2021 (Aimed at improving programme performance)</t>
  </si>
  <si>
    <t>[INSERT KEY STRATEGY 1]</t>
  </si>
  <si>
    <t>KPI 1 [INSERT DETAILS HERE]</t>
  </si>
  <si>
    <t>KPI 2 [INSERT DETAILS HERE]</t>
  </si>
  <si>
    <t>2019 Actual</t>
  </si>
  <si>
    <t>2020 Planned</t>
  </si>
  <si>
    <t>2020 Revised</t>
  </si>
  <si>
    <t>2020 Outturn</t>
  </si>
  <si>
    <t>2021 Estimate</t>
  </si>
  <si>
    <t>2022 Estimate</t>
  </si>
  <si>
    <t>2023 Estimate</t>
  </si>
  <si>
    <t>[INSERT INDICIATOR HERE]</t>
  </si>
  <si>
    <t>Programme and Performance Indicators for 2021</t>
  </si>
  <si>
    <t>KEY PROGRAMME STRATEGIES FOR 2021</t>
  </si>
  <si>
    <t>ACHIEVEMENTS/PROGRESS IN 2020</t>
  </si>
  <si>
    <t>Estimate of Human Resources for 2021</t>
  </si>
  <si>
    <t>2021</t>
  </si>
  <si>
    <t>Grade</t>
  </si>
  <si>
    <t>[WATER CORPORATION OF ANGUILLA]</t>
  </si>
  <si>
    <t>WATER CORPORATION OF ANGUILLA]</t>
  </si>
  <si>
    <t>Chief Executive Officer</t>
  </si>
  <si>
    <t>Finance Manager</t>
  </si>
  <si>
    <t>Water Engineer</t>
  </si>
  <si>
    <t>Human Resources/ Customer Care Manager</t>
  </si>
  <si>
    <t>There are no salary grades at the WCA.</t>
  </si>
  <si>
    <t>Executive Secretary</t>
  </si>
  <si>
    <t>Customer Care Supervisor</t>
  </si>
  <si>
    <t>Finance Officer</t>
  </si>
  <si>
    <t>Customer Care Representative</t>
  </si>
  <si>
    <t>Accounts Clerk</t>
  </si>
  <si>
    <t>Senior Plumber</t>
  </si>
  <si>
    <t>Meter Reader/Labourer</t>
  </si>
  <si>
    <t>Insurance (vehicle)</t>
  </si>
  <si>
    <t xml:space="preserve">       Water Purchase Cost</t>
  </si>
  <si>
    <t>Salaried Staff</t>
  </si>
  <si>
    <t>Heavy Equipment Operator</t>
  </si>
  <si>
    <t>Labourer 1</t>
  </si>
  <si>
    <t>Labourer 2</t>
  </si>
  <si>
    <t>Field Supervisor*</t>
  </si>
  <si>
    <t>or reference point.</t>
  </si>
  <si>
    <t xml:space="preserve">Salaries are  arbitrarily set by the Board of the day, with no particular scale </t>
  </si>
  <si>
    <t>Reduce operating expenses by purchasing the TSG water plant before end of year 2020. TSG will only be paid for labor  and not for sale of water.</t>
  </si>
  <si>
    <t>TSG plant was purchased together with all inventory at end of October but backdated to October 1st. In November WCA will only pay TSG labor cost of US$1.09/1000 gallons of water as labor cost</t>
  </si>
  <si>
    <t xml:space="preserve">Installation of 2" water network in SouthHill. This will allow WCA to add at least 42 medium to large residential properties onto the network and expecting to make at least $450.00/ mth per residence. Area has potential for at least an additional 100 residential homes  </t>
  </si>
  <si>
    <t>All the pipelines for installing the mains have been purchased. WCA has already identified a free source for all the bedding material for this project and only has to pay for transportation of bedding material</t>
  </si>
  <si>
    <t>Purchase of TSG Water Plant</t>
  </si>
  <si>
    <t>Installation of 2" mains network in Southill</t>
  </si>
  <si>
    <t>To create and operate a water utility which will provide the residents and corporate entities of Anguilla with an affordable and reliable high quality water service and become a model for other water utilities to emulate.</t>
  </si>
  <si>
    <t>Positions</t>
  </si>
  <si>
    <t>GOVERNMENT OF THE ANGUILLA -WATER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</si>
</sst>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_);_(@_)"/>
    <numFmt numFmtId="169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haroni"/>
      <charset val="177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3" fillId="0" borderId="0" xfId="0" quotePrefix="1" applyFont="1" applyBorder="1" applyAlignment="1"/>
    <xf numFmtId="0" fontId="4" fillId="0" borderId="0" xfId="3"/>
    <xf numFmtId="0" fontId="6" fillId="0" borderId="13" xfId="4" applyFont="1" applyBorder="1"/>
    <xf numFmtId="167" fontId="6" fillId="0" borderId="14" xfId="1" applyNumberFormat="1" applyFont="1" applyFill="1" applyBorder="1" applyProtection="1"/>
    <xf numFmtId="167" fontId="6" fillId="0" borderId="9" xfId="1" applyNumberFormat="1" applyFont="1" applyFill="1" applyBorder="1" applyProtection="1"/>
    <xf numFmtId="0" fontId="6" fillId="0" borderId="13" xfId="5" applyFont="1" applyBorder="1"/>
    <xf numFmtId="0" fontId="7" fillId="0" borderId="0" xfId="3" applyFont="1"/>
    <xf numFmtId="0" fontId="6" fillId="0" borderId="13" xfId="5" applyFont="1" applyBorder="1" applyAlignment="1" applyProtection="1">
      <alignment wrapText="1"/>
    </xf>
    <xf numFmtId="0" fontId="8" fillId="0" borderId="13" xfId="4" applyFont="1" applyBorder="1" applyAlignment="1" applyProtection="1">
      <alignment wrapText="1"/>
    </xf>
    <xf numFmtId="167" fontId="8" fillId="0" borderId="14" xfId="1" applyNumberFormat="1" applyFont="1" applyFill="1" applyBorder="1" applyProtection="1"/>
    <xf numFmtId="167" fontId="8" fillId="0" borderId="9" xfId="1" applyNumberFormat="1" applyFont="1" applyFill="1" applyBorder="1" applyProtection="1"/>
    <xf numFmtId="0" fontId="6" fillId="0" borderId="13" xfId="4" applyFont="1" applyBorder="1" applyAlignment="1" applyProtection="1">
      <alignment wrapText="1"/>
    </xf>
    <xf numFmtId="167" fontId="3" fillId="2" borderId="16" xfId="1" applyNumberFormat="1" applyFont="1" applyFill="1" applyBorder="1" applyProtection="1"/>
    <xf numFmtId="167" fontId="3" fillId="2" borderId="18" xfId="1" applyNumberFormat="1" applyFont="1" applyFill="1" applyBorder="1" applyProtection="1"/>
    <xf numFmtId="167" fontId="4" fillId="0" borderId="0" xfId="1" applyNumberFormat="1" applyFont="1"/>
    <xf numFmtId="167" fontId="3" fillId="0" borderId="22" xfId="1" applyNumberFormat="1" applyFont="1" applyFill="1" applyBorder="1" applyAlignment="1" applyProtection="1">
      <alignment wrapText="1"/>
    </xf>
    <xf numFmtId="167" fontId="3" fillId="0" borderId="16" xfId="1" applyNumberFormat="1" applyFont="1" applyFill="1" applyBorder="1" applyProtection="1"/>
    <xf numFmtId="167" fontId="3" fillId="0" borderId="18" xfId="1" applyNumberFormat="1" applyFont="1" applyFill="1" applyBorder="1" applyProtection="1"/>
    <xf numFmtId="0" fontId="6" fillId="0" borderId="0" xfId="0" quotePrefix="1" applyFont="1" applyBorder="1" applyAlignment="1">
      <alignment horizontal="center"/>
    </xf>
    <xf numFmtId="0" fontId="9" fillId="2" borderId="1" xfId="6" quotePrefix="1" applyFont="1" applyFill="1" applyBorder="1" applyAlignment="1">
      <alignment horizontal="left" vertical="center"/>
    </xf>
    <xf numFmtId="0" fontId="9" fillId="2" borderId="23" xfId="6" applyFont="1" applyFill="1" applyBorder="1" applyAlignment="1">
      <alignment vertical="center"/>
    </xf>
    <xf numFmtId="0" fontId="9" fillId="2" borderId="7" xfId="6" quotePrefix="1" applyFont="1" applyFill="1" applyBorder="1" applyAlignment="1">
      <alignment horizontal="left" vertical="center"/>
    </xf>
    <xf numFmtId="0" fontId="9" fillId="3" borderId="14" xfId="6" applyFont="1" applyFill="1" applyBorder="1" applyAlignment="1">
      <alignment vertical="center"/>
    </xf>
    <xf numFmtId="164" fontId="9" fillId="3" borderId="8" xfId="6" applyNumberFormat="1" applyFont="1" applyFill="1" applyBorder="1" applyAlignment="1">
      <alignment horizontal="center"/>
    </xf>
    <xf numFmtId="164" fontId="9" fillId="3" borderId="24" xfId="6" applyNumberFormat="1" applyFont="1" applyFill="1" applyBorder="1" applyAlignment="1">
      <alignment horizontal="center"/>
    </xf>
    <xf numFmtId="0" fontId="9" fillId="2" borderId="10" xfId="6" applyFont="1" applyFill="1" applyBorder="1" applyAlignment="1">
      <alignment horizontal="left" vertical="center"/>
    </xf>
    <xf numFmtId="0" fontId="9" fillId="2" borderId="11" xfId="6" applyFont="1" applyFill="1" applyBorder="1" applyAlignment="1">
      <alignment vertical="center"/>
    </xf>
    <xf numFmtId="164" fontId="9" fillId="3" borderId="11" xfId="6" applyNumberFormat="1" applyFont="1" applyFill="1" applyBorder="1" applyAlignment="1">
      <alignment horizontal="center"/>
    </xf>
    <xf numFmtId="164" fontId="9" fillId="3" borderId="25" xfId="6" applyNumberFormat="1" applyFont="1" applyFill="1" applyBorder="1" applyAlignment="1">
      <alignment horizontal="center"/>
    </xf>
    <xf numFmtId="0" fontId="4" fillId="0" borderId="7" xfId="6" applyFont="1" applyFill="1" applyBorder="1" applyAlignment="1">
      <alignment horizontal="left"/>
    </xf>
    <xf numFmtId="0" fontId="4" fillId="0" borderId="14" xfId="6" applyNumberFormat="1" applyFont="1" applyFill="1" applyBorder="1" applyAlignment="1">
      <alignment horizontal="center"/>
    </xf>
    <xf numFmtId="167" fontId="4" fillId="0" borderId="26" xfId="7" applyNumberFormat="1" applyFont="1" applyFill="1" applyBorder="1"/>
    <xf numFmtId="0" fontId="0" fillId="0" borderId="0" xfId="0" applyBorder="1"/>
    <xf numFmtId="168" fontId="0" fillId="0" borderId="0" xfId="0" applyNumberFormat="1"/>
    <xf numFmtId="0" fontId="4" fillId="0" borderId="14" xfId="8" applyFont="1" applyBorder="1" applyAlignment="1">
      <alignment horizontal="center"/>
    </xf>
    <xf numFmtId="167" fontId="4" fillId="0" borderId="26" xfId="7" applyNumberFormat="1" applyFont="1" applyBorder="1"/>
    <xf numFmtId="167" fontId="4" fillId="0" borderId="26" xfId="7" applyNumberFormat="1" applyFont="1" applyFill="1" applyBorder="1" applyAlignment="1">
      <alignment horizontal="right"/>
    </xf>
    <xf numFmtId="0" fontId="9" fillId="4" borderId="27" xfId="6" applyFont="1" applyFill="1" applyBorder="1" applyAlignment="1">
      <alignment horizontal="left" vertical="center"/>
    </xf>
    <xf numFmtId="0" fontId="9" fillId="4" borderId="20" xfId="6" applyNumberFormat="1" applyFont="1" applyFill="1" applyBorder="1" applyAlignment="1">
      <alignment horizontal="center" vertical="center"/>
    </xf>
    <xf numFmtId="167" fontId="9" fillId="4" borderId="21" xfId="7" applyNumberFormat="1" applyFont="1" applyFill="1" applyBorder="1" applyAlignment="1">
      <alignment horizontal="right" vertical="center"/>
    </xf>
    <xf numFmtId="0" fontId="9" fillId="2" borderId="28" xfId="6" applyFont="1" applyFill="1" applyBorder="1" applyAlignment="1">
      <alignment horizontal="left" vertical="center"/>
    </xf>
    <xf numFmtId="0" fontId="9" fillId="2" borderId="29" xfId="6" applyNumberFormat="1" applyFont="1" applyFill="1" applyBorder="1" applyAlignment="1">
      <alignment horizontal="center" vertical="center"/>
    </xf>
    <xf numFmtId="167" fontId="9" fillId="2" borderId="30" xfId="7" applyNumberFormat="1" applyFont="1" applyFill="1" applyBorder="1" applyAlignment="1">
      <alignment horizontal="right" vertical="center"/>
    </xf>
    <xf numFmtId="0" fontId="9" fillId="0" borderId="0" xfId="6" applyFont="1" applyFill="1" applyBorder="1" applyAlignment="1">
      <alignment horizontal="left" vertical="center"/>
    </xf>
    <xf numFmtId="0" fontId="9" fillId="0" borderId="0" xfId="6" applyNumberFormat="1" applyFont="1" applyFill="1" applyBorder="1" applyAlignment="1">
      <alignment horizontal="center" vertical="center"/>
    </xf>
    <xf numFmtId="167" fontId="9" fillId="0" borderId="0" xfId="7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0" xfId="0" quotePrefix="1" applyFont="1" applyBorder="1" applyAlignment="1">
      <alignment horizontal="left"/>
    </xf>
    <xf numFmtId="49" fontId="10" fillId="0" borderId="0" xfId="0" applyNumberFormat="1" applyFont="1" applyBorder="1"/>
    <xf numFmtId="49" fontId="2" fillId="0" borderId="0" xfId="0" applyNumberFormat="1" applyFont="1" applyBorder="1"/>
    <xf numFmtId="49" fontId="9" fillId="0" borderId="0" xfId="0" applyNumberFormat="1" applyFont="1" applyBorder="1"/>
    <xf numFmtId="0" fontId="4" fillId="0" borderId="0" xfId="0" applyFont="1" applyBorder="1"/>
    <xf numFmtId="169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</xf>
    <xf numFmtId="10" fontId="4" fillId="0" borderId="0" xfId="0" applyNumberFormat="1" applyFont="1" applyFill="1" applyBorder="1" applyAlignment="1" applyProtection="1">
      <alignment vertical="top" wrapText="1"/>
    </xf>
    <xf numFmtId="10" fontId="4" fillId="0" borderId="9" xfId="0" applyNumberFormat="1" applyFont="1" applyFill="1" applyBorder="1" applyAlignment="1" applyProtection="1">
      <alignment vertical="top" wrapText="1"/>
    </xf>
    <xf numFmtId="10" fontId="4" fillId="0" borderId="40" xfId="0" applyNumberFormat="1" applyFont="1" applyFill="1" applyBorder="1" applyAlignment="1">
      <alignment vertical="top" wrapText="1"/>
    </xf>
    <xf numFmtId="10" fontId="4" fillId="0" borderId="40" xfId="0" applyNumberFormat="1" applyFont="1" applyFill="1" applyBorder="1" applyAlignment="1">
      <alignment vertical="top"/>
    </xf>
    <xf numFmtId="10" fontId="4" fillId="0" borderId="12" xfId="0" applyNumberFormat="1" applyFont="1" applyFill="1" applyBorder="1" applyAlignment="1">
      <alignment vertical="top"/>
    </xf>
    <xf numFmtId="0" fontId="4" fillId="0" borderId="0" xfId="0" applyFont="1"/>
    <xf numFmtId="0" fontId="5" fillId="2" borderId="2" xfId="3" applyFont="1" applyFill="1" applyBorder="1" applyAlignment="1" applyProtection="1">
      <alignment horizontal="center"/>
    </xf>
    <xf numFmtId="0" fontId="5" fillId="2" borderId="2" xfId="3" quotePrefix="1" applyNumberFormat="1" applyFont="1" applyFill="1" applyBorder="1" applyAlignment="1" applyProtection="1">
      <alignment horizontal="center"/>
    </xf>
    <xf numFmtId="0" fontId="5" fillId="2" borderId="6" xfId="3" applyFont="1" applyFill="1" applyBorder="1" applyAlignment="1" applyProtection="1">
      <alignment horizontal="center"/>
    </xf>
    <xf numFmtId="0" fontId="3" fillId="2" borderId="15" xfId="4" applyFont="1" applyFill="1" applyBorder="1" applyAlignment="1" applyProtection="1">
      <alignment wrapText="1"/>
    </xf>
    <xf numFmtId="167" fontId="3" fillId="2" borderId="17" xfId="1" applyNumberFormat="1" applyFont="1" applyFill="1" applyBorder="1" applyProtection="1"/>
    <xf numFmtId="0" fontId="3" fillId="2" borderId="19" xfId="4" applyFont="1" applyFill="1" applyBorder="1" applyAlignment="1" applyProtection="1">
      <alignment wrapText="1"/>
    </xf>
    <xf numFmtId="167" fontId="3" fillId="2" borderId="20" xfId="1" applyNumberFormat="1" applyFont="1" applyFill="1" applyBorder="1" applyProtection="1"/>
    <xf numFmtId="167" fontId="3" fillId="2" borderId="21" xfId="1" applyNumberFormat="1" applyFont="1" applyFill="1" applyBorder="1" applyProtection="1"/>
    <xf numFmtId="0" fontId="3" fillId="6" borderId="15" xfId="4" applyFont="1" applyFill="1" applyBorder="1" applyAlignment="1" applyProtection="1">
      <alignment wrapText="1"/>
    </xf>
    <xf numFmtId="167" fontId="3" fillId="6" borderId="16" xfId="1" applyNumberFormat="1" applyFont="1" applyFill="1" applyBorder="1" applyProtection="1"/>
    <xf numFmtId="167" fontId="3" fillId="6" borderId="18" xfId="1" applyNumberFormat="1" applyFont="1" applyFill="1" applyBorder="1" applyProtection="1"/>
    <xf numFmtId="167" fontId="3" fillId="7" borderId="22" xfId="1" applyNumberFormat="1" applyFont="1" applyFill="1" applyBorder="1" applyAlignment="1" applyProtection="1">
      <alignment wrapText="1"/>
    </xf>
    <xf numFmtId="167" fontId="3" fillId="7" borderId="16" xfId="1" applyNumberFormat="1" applyFont="1" applyFill="1" applyBorder="1" applyProtection="1"/>
    <xf numFmtId="167" fontId="3" fillId="7" borderId="18" xfId="1" applyNumberFormat="1" applyFont="1" applyFill="1" applyBorder="1" applyProtection="1"/>
    <xf numFmtId="167" fontId="3" fillId="7" borderId="15" xfId="1" applyNumberFormat="1" applyFont="1" applyFill="1" applyBorder="1" applyAlignment="1" applyProtection="1">
      <alignment wrapText="1"/>
    </xf>
    <xf numFmtId="169" fontId="4" fillId="0" borderId="35" xfId="2" applyNumberFormat="1" applyFont="1" applyFill="1" applyBorder="1" applyAlignment="1" applyProtection="1">
      <alignment vertical="top" wrapText="1"/>
      <protection locked="0"/>
    </xf>
    <xf numFmtId="0" fontId="9" fillId="4" borderId="36" xfId="0" applyFont="1" applyFill="1" applyBorder="1" applyAlignment="1" applyProtection="1">
      <alignment horizontal="center" vertical="top" wrapText="1"/>
    </xf>
    <xf numFmtId="0" fontId="9" fillId="4" borderId="37" xfId="0" applyFont="1" applyFill="1" applyBorder="1" applyAlignment="1" applyProtection="1">
      <alignment horizontal="center" vertical="top" wrapText="1"/>
    </xf>
    <xf numFmtId="0" fontId="9" fillId="4" borderId="38" xfId="0" applyFont="1" applyFill="1" applyBorder="1" applyAlignment="1" applyProtection="1">
      <alignment horizontal="center" vertical="top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9" fillId="4" borderId="34" xfId="0" applyFont="1" applyFill="1" applyBorder="1" applyAlignment="1" applyProtection="1">
      <alignment horizontal="center" vertical="top" wrapText="1"/>
    </xf>
    <xf numFmtId="169" fontId="9" fillId="5" borderId="0" xfId="2" applyNumberFormat="1" applyFont="1" applyFill="1" applyBorder="1" applyAlignment="1" applyProtection="1">
      <alignment vertical="top" wrapText="1"/>
    </xf>
    <xf numFmtId="169" fontId="9" fillId="5" borderId="9" xfId="2" applyNumberFormat="1" applyFont="1" applyFill="1" applyBorder="1" applyAlignment="1" applyProtection="1">
      <alignment vertical="top" wrapText="1"/>
    </xf>
    <xf numFmtId="0" fontId="4" fillId="5" borderId="33" xfId="0" applyFont="1" applyFill="1" applyBorder="1" applyAlignment="1" applyProtection="1">
      <alignment vertical="top" wrapText="1"/>
    </xf>
    <xf numFmtId="0" fontId="4" fillId="5" borderId="34" xfId="0" applyFont="1" applyFill="1" applyBorder="1" applyAlignment="1" applyProtection="1">
      <alignment vertical="top" wrapText="1"/>
    </xf>
    <xf numFmtId="0" fontId="4" fillId="0" borderId="44" xfId="6" applyFont="1" applyFill="1" applyBorder="1"/>
    <xf numFmtId="0" fontId="9" fillId="4" borderId="45" xfId="6" applyFont="1" applyFill="1" applyBorder="1" applyAlignment="1">
      <alignment vertical="center"/>
    </xf>
    <xf numFmtId="0" fontId="4" fillId="0" borderId="44" xfId="8" applyFont="1" applyBorder="1"/>
    <xf numFmtId="0" fontId="9" fillId="4" borderId="45" xfId="6" applyFont="1" applyFill="1" applyBorder="1" applyAlignment="1">
      <alignment horizontal="left" vertical="center"/>
    </xf>
    <xf numFmtId="0" fontId="9" fillId="2" borderId="46" xfId="6" applyFont="1" applyFill="1" applyBorder="1" applyAlignment="1">
      <alignment horizontal="left" vertical="center"/>
    </xf>
    <xf numFmtId="0" fontId="4" fillId="0" borderId="41" xfId="6" applyNumberFormat="1" applyFont="1" applyFill="1" applyBorder="1" applyAlignment="1">
      <alignment horizontal="center"/>
    </xf>
    <xf numFmtId="0" fontId="4" fillId="0" borderId="41" xfId="8" applyFont="1" applyBorder="1" applyAlignment="1">
      <alignment horizontal="center"/>
    </xf>
    <xf numFmtId="0" fontId="4" fillId="0" borderId="41" xfId="8" applyFont="1" applyFill="1" applyBorder="1" applyAlignment="1">
      <alignment horizontal="center"/>
    </xf>
    <xf numFmtId="0" fontId="9" fillId="4" borderId="42" xfId="6" applyNumberFormat="1" applyFont="1" applyFill="1" applyBorder="1" applyAlignment="1">
      <alignment horizontal="center" vertical="center"/>
    </xf>
    <xf numFmtId="0" fontId="9" fillId="2" borderId="43" xfId="6" applyNumberFormat="1" applyFont="1" applyFill="1" applyBorder="1" applyAlignment="1">
      <alignment horizontal="center" vertical="center"/>
    </xf>
    <xf numFmtId="0" fontId="0" fillId="0" borderId="47" xfId="0" applyBorder="1"/>
    <xf numFmtId="0" fontId="0" fillId="0" borderId="48" xfId="0" applyBorder="1"/>
    <xf numFmtId="0" fontId="0" fillId="0" borderId="48" xfId="0" applyFill="1" applyBorder="1"/>
    <xf numFmtId="0" fontId="4" fillId="0" borderId="48" xfId="6" applyFont="1" applyFill="1" applyBorder="1"/>
    <xf numFmtId="0" fontId="9" fillId="4" borderId="49" xfId="6" applyFont="1" applyFill="1" applyBorder="1" applyAlignment="1">
      <alignment vertical="center"/>
    </xf>
    <xf numFmtId="0" fontId="4" fillId="0" borderId="48" xfId="8" applyFont="1" applyBorder="1"/>
    <xf numFmtId="0" fontId="9" fillId="4" borderId="49" xfId="6" applyFont="1" applyFill="1" applyBorder="1" applyAlignment="1">
      <alignment horizontal="left" vertical="center"/>
    </xf>
    <xf numFmtId="0" fontId="9" fillId="2" borderId="50" xfId="6" applyFont="1" applyFill="1" applyBorder="1" applyAlignment="1">
      <alignment horizontal="left" vertical="center"/>
    </xf>
    <xf numFmtId="0" fontId="2" fillId="0" borderId="48" xfId="0" applyFont="1" applyBorder="1"/>
    <xf numFmtId="166" fontId="4" fillId="0" borderId="41" xfId="2" applyNumberFormat="1" applyFont="1" applyFill="1" applyBorder="1" applyAlignment="1">
      <alignment horizontal="right"/>
    </xf>
    <xf numFmtId="166" fontId="4" fillId="0" borderId="26" xfId="2" applyNumberFormat="1" applyFont="1" applyFill="1" applyBorder="1"/>
    <xf numFmtId="0" fontId="11" fillId="0" borderId="44" xfId="6" applyFont="1" applyFill="1" applyBorder="1"/>
    <xf numFmtId="165" fontId="9" fillId="4" borderId="42" xfId="6" applyNumberFormat="1" applyFont="1" applyFill="1" applyBorder="1" applyAlignment="1">
      <alignment horizontal="center" vertical="center"/>
    </xf>
    <xf numFmtId="0" fontId="12" fillId="0" borderId="48" xfId="0" applyFont="1" applyBorder="1"/>
    <xf numFmtId="0" fontId="4" fillId="0" borderId="45" xfId="0" applyFont="1" applyBorder="1"/>
    <xf numFmtId="0" fontId="4" fillId="0" borderId="33" xfId="0" applyFont="1" applyBorder="1"/>
    <xf numFmtId="0" fontId="4" fillId="0" borderId="42" xfId="0" applyFont="1" applyBorder="1"/>
    <xf numFmtId="0" fontId="0" fillId="0" borderId="33" xfId="0" applyBorder="1"/>
    <xf numFmtId="0" fontId="2" fillId="0" borderId="0" xfId="0" applyFont="1" applyBorder="1"/>
    <xf numFmtId="167" fontId="7" fillId="0" borderId="0" xfId="3" applyNumberFormat="1" applyFont="1"/>
    <xf numFmtId="167" fontId="6" fillId="0" borderId="26" xfId="1" applyNumberFormat="1" applyFont="1" applyFill="1" applyBorder="1" applyProtection="1"/>
    <xf numFmtId="0" fontId="5" fillId="2" borderId="8" xfId="3" applyFont="1" applyFill="1" applyBorder="1" applyAlignment="1" applyProtection="1">
      <alignment horizontal="center"/>
    </xf>
    <xf numFmtId="0" fontId="5" fillId="2" borderId="11" xfId="3" applyFont="1" applyFill="1" applyBorder="1" applyAlignment="1" applyProtection="1">
      <alignment horizontal="center"/>
    </xf>
    <xf numFmtId="0" fontId="5" fillId="2" borderId="8" xfId="3" applyFont="1" applyFill="1" applyBorder="1" applyAlignment="1" applyProtection="1">
      <alignment horizontal="center" wrapText="1"/>
    </xf>
    <xf numFmtId="0" fontId="5" fillId="2" borderId="11" xfId="3" applyFont="1" applyFill="1" applyBorder="1" applyAlignment="1" applyProtection="1">
      <alignment horizontal="center" wrapText="1"/>
    </xf>
    <xf numFmtId="0" fontId="5" fillId="2" borderId="9" xfId="3" applyFont="1" applyFill="1" applyBorder="1" applyAlignment="1" applyProtection="1">
      <alignment horizontal="center" wrapText="1"/>
    </xf>
    <xf numFmtId="0" fontId="5" fillId="2" borderId="12" xfId="3" applyFont="1" applyFill="1" applyBorder="1" applyAlignment="1" applyProtection="1">
      <alignment horizont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7" xfId="3" applyFont="1" applyFill="1" applyBorder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horizontal="center" vertical="center" wrapText="1"/>
    </xf>
    <xf numFmtId="17" fontId="3" fillId="2" borderId="3" xfId="3" quotePrefix="1" applyNumberFormat="1" applyFont="1" applyFill="1" applyBorder="1" applyAlignment="1">
      <alignment horizontal="center"/>
    </xf>
    <xf numFmtId="17" fontId="3" fillId="2" borderId="4" xfId="3" applyNumberFormat="1" applyFont="1" applyFill="1" applyBorder="1" applyAlignment="1">
      <alignment horizontal="center"/>
    </xf>
    <xf numFmtId="17" fontId="3" fillId="2" borderId="5" xfId="3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64" fontId="9" fillId="3" borderId="2" xfId="6" quotePrefix="1" applyNumberFormat="1" applyFont="1" applyFill="1" applyBorder="1" applyAlignment="1">
      <alignment horizontal="center"/>
    </xf>
    <xf numFmtId="164" fontId="9" fillId="3" borderId="6" xfId="6" applyNumberFormat="1" applyFont="1" applyFill="1" applyBorder="1" applyAlignment="1">
      <alignment horizontal="center"/>
    </xf>
    <xf numFmtId="0" fontId="4" fillId="0" borderId="39" xfId="0" applyFont="1" applyFill="1" applyBorder="1" applyAlignment="1" applyProtection="1">
      <alignment vertical="top" wrapText="1"/>
      <protection locked="0"/>
    </xf>
    <xf numFmtId="0" fontId="4" fillId="0" borderId="40" xfId="0" applyFont="1" applyFill="1" applyBorder="1" applyAlignment="1" applyProtection="1">
      <alignment vertical="top" wrapText="1"/>
      <protection locked="0"/>
    </xf>
    <xf numFmtId="0" fontId="9" fillId="5" borderId="19" xfId="0" applyFont="1" applyFill="1" applyBorder="1" applyAlignment="1" applyProtection="1">
      <alignment vertical="top" wrapText="1"/>
    </xf>
    <xf numFmtId="0" fontId="9" fillId="5" borderId="33" xfId="0" applyFont="1" applyFill="1" applyBorder="1" applyAlignment="1" applyProtection="1">
      <alignment vertical="top" wrapText="1"/>
    </xf>
    <xf numFmtId="0" fontId="4" fillId="5" borderId="33" xfId="0" applyFont="1" applyFill="1" applyBorder="1" applyAlignment="1" applyProtection="1">
      <alignment vertical="top" wrapText="1"/>
    </xf>
    <xf numFmtId="0" fontId="4" fillId="5" borderId="34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</xf>
    <xf numFmtId="0" fontId="9" fillId="4" borderId="19" xfId="0" applyFont="1" applyFill="1" applyBorder="1" applyAlignment="1" applyProtection="1">
      <alignment horizontal="center" vertical="top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9" fillId="4" borderId="34" xfId="0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9" fillId="4" borderId="19" xfId="0" applyFont="1" applyFill="1" applyBorder="1" applyAlignment="1" applyProtection="1">
      <alignment vertical="top" wrapText="1"/>
    </xf>
    <xf numFmtId="0" fontId="4" fillId="4" borderId="33" xfId="0" applyFont="1" applyFill="1" applyBorder="1" applyAlignment="1" applyProtection="1">
      <alignment vertical="top" wrapText="1"/>
    </xf>
    <xf numFmtId="0" fontId="9" fillId="4" borderId="36" xfId="0" applyFont="1" applyFill="1" applyBorder="1" applyAlignment="1" applyProtection="1">
      <alignment horizontal="center" vertical="top" wrapText="1"/>
    </xf>
    <xf numFmtId="0" fontId="9" fillId="4" borderId="37" xfId="0" applyFont="1" applyFill="1" applyBorder="1" applyAlignment="1" applyProtection="1">
      <alignment horizontal="center" vertical="top" wrapText="1"/>
    </xf>
    <xf numFmtId="0" fontId="9" fillId="4" borderId="38" xfId="0" applyFont="1" applyFill="1" applyBorder="1" applyAlignment="1" applyProtection="1">
      <alignment horizontal="center" vertical="top" wrapText="1"/>
    </xf>
    <xf numFmtId="0" fontId="9" fillId="5" borderId="27" xfId="0" applyFont="1" applyFill="1" applyBorder="1" applyAlignment="1" applyProtection="1">
      <alignment horizontal="center" vertical="top" wrapText="1"/>
    </xf>
    <xf numFmtId="0" fontId="9" fillId="5" borderId="20" xfId="0" applyFont="1" applyFill="1" applyBorder="1" applyAlignment="1" applyProtection="1">
      <alignment horizontal="center" vertical="top" wrapText="1"/>
    </xf>
    <xf numFmtId="0" fontId="9" fillId="5" borderId="21" xfId="0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9" fillId="4" borderId="13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top" wrapText="1"/>
    </xf>
    <xf numFmtId="0" fontId="4" fillId="4" borderId="9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9" fillId="4" borderId="13" xfId="0" applyFont="1" applyFill="1" applyBorder="1" applyAlignment="1" applyProtection="1">
      <alignment horizontal="center" vertical="top" wrapText="1"/>
    </xf>
    <xf numFmtId="0" fontId="9" fillId="4" borderId="0" xfId="0" applyFont="1" applyFill="1" applyBorder="1" applyAlignment="1" applyProtection="1">
      <alignment horizontal="center" vertical="top" wrapText="1"/>
    </xf>
    <xf numFmtId="0" fontId="9" fillId="4" borderId="9" xfId="0" applyFont="1" applyFill="1" applyBorder="1" applyAlignment="1" applyProtection="1">
      <alignment horizontal="center" vertical="top" wrapText="1"/>
    </xf>
    <xf numFmtId="0" fontId="9" fillId="4" borderId="37" xfId="0" applyFont="1" applyFill="1" applyBorder="1" applyAlignment="1" applyProtection="1">
      <alignment horizontal="left" vertical="top" wrapText="1"/>
    </xf>
    <xf numFmtId="0" fontId="9" fillId="5" borderId="13" xfId="0" applyFont="1" applyFill="1" applyBorder="1" applyAlignment="1" applyProtection="1">
      <alignment vertical="top" wrapText="1"/>
    </xf>
    <xf numFmtId="0" fontId="9" fillId="5" borderId="0" xfId="0" applyFont="1" applyFill="1" applyBorder="1" applyAlignment="1" applyProtection="1">
      <alignment vertical="top" wrapText="1"/>
    </xf>
    <xf numFmtId="0" fontId="4" fillId="4" borderId="33" xfId="0" applyFont="1" applyFill="1" applyBorder="1" applyAlignment="1" applyProtection="1">
      <alignment horizontal="center" vertical="top" wrapText="1"/>
    </xf>
    <xf numFmtId="0" fontId="4" fillId="4" borderId="34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4" fillId="0" borderId="33" xfId="0" applyFont="1" applyFill="1" applyBorder="1" applyAlignment="1" applyProtection="1">
      <alignment vertical="top" wrapText="1"/>
      <protection locked="0"/>
    </xf>
    <xf numFmtId="0" fontId="4" fillId="0" borderId="34" xfId="0" applyFont="1" applyFill="1" applyBorder="1" applyAlignment="1" applyProtection="1">
      <alignment vertical="top" wrapText="1"/>
      <protection locked="0"/>
    </xf>
    <xf numFmtId="0" fontId="9" fillId="4" borderId="22" xfId="0" applyFont="1" applyFill="1" applyBorder="1" applyAlignment="1" applyProtection="1">
      <alignment horizontal="center" vertical="top" wrapText="1"/>
    </xf>
    <xf numFmtId="0" fontId="4" fillId="4" borderId="31" xfId="0" applyFont="1" applyFill="1" applyBorder="1" applyAlignment="1" applyProtection="1">
      <alignment horizontal="center" vertical="top" wrapText="1"/>
    </xf>
    <xf numFmtId="0" fontId="4" fillId="4" borderId="32" xfId="0" applyFont="1" applyFill="1" applyBorder="1" applyAlignment="1" applyProtection="1">
      <alignment horizontal="center" vertical="top" wrapText="1"/>
    </xf>
    <xf numFmtId="0" fontId="9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4" fillId="0" borderId="37" xfId="0" applyFont="1" applyFill="1" applyBorder="1" applyAlignment="1" applyProtection="1">
      <alignment horizontal="left" vertical="top" wrapText="1"/>
    </xf>
    <xf numFmtId="0" fontId="4" fillId="0" borderId="33" xfId="0" applyFont="1" applyFill="1" applyBorder="1" applyAlignment="1" applyProtection="1">
      <alignment horizontal="left" vertical="top" wrapText="1"/>
    </xf>
  </cellXfs>
  <cellStyles count="9">
    <cellStyle name="Comma" xfId="1" builtinId="3"/>
    <cellStyle name="Comma 2" xfId="7"/>
    <cellStyle name="Currency" xfId="2" builtinId="4"/>
    <cellStyle name="Normal" xfId="0" builtinId="0"/>
    <cellStyle name="Normal 10" xfId="6"/>
    <cellStyle name="Normal 2" xfId="3"/>
    <cellStyle name="Normal 2 2" xfId="4"/>
    <cellStyle name="Normal 2 2 2" xfId="5"/>
    <cellStyle name="Normal 5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B3" sqref="A3:XFD3"/>
    </sheetView>
  </sheetViews>
  <sheetFormatPr defaultColWidth="9.1796875" defaultRowHeight="12.5"/>
  <cols>
    <col min="1" max="1" width="57" style="2" customWidth="1"/>
    <col min="2" max="2" width="15.1796875" style="2" customWidth="1"/>
    <col min="3" max="4" width="14.54296875" style="2" customWidth="1"/>
    <col min="5" max="5" width="13.54296875" style="2" customWidth="1"/>
    <col min="6" max="6" width="14.81640625" style="2" customWidth="1"/>
    <col min="7" max="7" width="15" style="2" customWidth="1"/>
    <col min="8" max="8" width="15.1796875" style="2" customWidth="1"/>
    <col min="9" max="12" width="9.1796875" style="2" customWidth="1"/>
    <col min="13" max="13" width="1.26953125" style="2" customWidth="1"/>
    <col min="14" max="16384" width="9.1796875" style="2"/>
  </cols>
  <sheetData>
    <row r="1" spans="1:9" ht="21" customHeight="1">
      <c r="A1" s="1" t="s">
        <v>128</v>
      </c>
      <c r="B1" s="1"/>
      <c r="C1" s="1"/>
      <c r="D1" s="1"/>
      <c r="E1" s="1"/>
      <c r="F1" s="1"/>
      <c r="G1" s="1"/>
      <c r="H1" s="1"/>
    </row>
    <row r="2" spans="1:9" ht="21" customHeight="1" thickBot="1">
      <c r="A2" s="1" t="s">
        <v>0</v>
      </c>
      <c r="B2" s="1"/>
      <c r="C2" s="1"/>
      <c r="D2" s="1"/>
      <c r="E2" s="1"/>
      <c r="F2" s="1"/>
      <c r="G2" s="1"/>
      <c r="H2" s="1"/>
    </row>
    <row r="3" spans="1:9" ht="21" customHeight="1">
      <c r="A3" s="126"/>
      <c r="B3" s="64">
        <v>2019</v>
      </c>
      <c r="C3" s="129" t="s">
        <v>46</v>
      </c>
      <c r="D3" s="130"/>
      <c r="E3" s="131"/>
      <c r="F3" s="65">
        <v>2021</v>
      </c>
      <c r="G3" s="64">
        <v>2022</v>
      </c>
      <c r="H3" s="66">
        <v>2023</v>
      </c>
    </row>
    <row r="4" spans="1:9" ht="21" customHeight="1">
      <c r="A4" s="127"/>
      <c r="B4" s="122" t="s">
        <v>1</v>
      </c>
      <c r="C4" s="122" t="s">
        <v>2</v>
      </c>
      <c r="D4" s="122" t="s">
        <v>3</v>
      </c>
      <c r="E4" s="122" t="s">
        <v>4</v>
      </c>
      <c r="F4" s="120" t="s">
        <v>5</v>
      </c>
      <c r="G4" s="122" t="s">
        <v>6</v>
      </c>
      <c r="H4" s="124" t="s">
        <v>6</v>
      </c>
    </row>
    <row r="5" spans="1:9" ht="21" customHeight="1" thickBot="1">
      <c r="A5" s="128" t="s">
        <v>7</v>
      </c>
      <c r="B5" s="123"/>
      <c r="C5" s="123"/>
      <c r="D5" s="123"/>
      <c r="E5" s="123" t="s">
        <v>8</v>
      </c>
      <c r="F5" s="121"/>
      <c r="G5" s="123"/>
      <c r="H5" s="125"/>
    </row>
    <row r="6" spans="1:9" ht="21" customHeight="1">
      <c r="A6" s="3"/>
      <c r="B6" s="4"/>
      <c r="C6" s="4"/>
      <c r="D6" s="4"/>
      <c r="E6" s="4"/>
      <c r="F6" s="4"/>
      <c r="G6" s="4"/>
      <c r="H6" s="5"/>
    </row>
    <row r="7" spans="1:9" s="7" customFormat="1" ht="21" customHeight="1">
      <c r="A7" s="6" t="s">
        <v>44</v>
      </c>
      <c r="B7" s="4">
        <v>8869777.9800000004</v>
      </c>
      <c r="C7" s="4">
        <v>8920226</v>
      </c>
      <c r="D7" s="4">
        <v>6219798.0499999998</v>
      </c>
      <c r="E7" s="4"/>
      <c r="F7" s="4">
        <v>11180102</v>
      </c>
      <c r="G7" s="4">
        <v>12178708.99</v>
      </c>
      <c r="H7" s="5">
        <v>12760146</v>
      </c>
      <c r="I7" s="118"/>
    </row>
    <row r="8" spans="1:9" ht="21" customHeight="1">
      <c r="A8" s="6" t="s">
        <v>9</v>
      </c>
      <c r="B8" s="4">
        <v>2878.65</v>
      </c>
      <c r="C8" s="4">
        <v>1200</v>
      </c>
      <c r="D8" s="4">
        <v>1200</v>
      </c>
      <c r="E8" s="4"/>
      <c r="F8" s="4">
        <v>1200</v>
      </c>
      <c r="G8" s="4">
        <v>1200</v>
      </c>
      <c r="H8" s="5">
        <v>1200</v>
      </c>
    </row>
    <row r="9" spans="1:9" ht="21" customHeight="1">
      <c r="A9" s="8" t="s">
        <v>10</v>
      </c>
      <c r="B9" s="4"/>
      <c r="C9" s="4"/>
      <c r="D9" s="4"/>
      <c r="E9" s="4"/>
      <c r="F9" s="4"/>
      <c r="G9" s="4"/>
      <c r="H9" s="5"/>
    </row>
    <row r="10" spans="1:9" s="7" customFormat="1" ht="21" customHeight="1">
      <c r="A10" s="8" t="s">
        <v>45</v>
      </c>
      <c r="B10" s="4"/>
      <c r="C10" s="4"/>
      <c r="D10" s="4"/>
      <c r="E10" s="4"/>
      <c r="F10" s="4">
        <v>1000000</v>
      </c>
      <c r="G10" s="4"/>
      <c r="H10" s="5"/>
    </row>
    <row r="11" spans="1:9" s="7" customFormat="1" ht="21" customHeight="1" thickBot="1">
      <c r="A11" s="9"/>
      <c r="B11" s="10"/>
      <c r="C11" s="10"/>
      <c r="D11" s="10"/>
      <c r="E11" s="10"/>
      <c r="F11" s="10"/>
      <c r="G11" s="10"/>
      <c r="H11" s="11"/>
    </row>
    <row r="12" spans="1:9" ht="21" customHeight="1" thickBot="1">
      <c r="A12" s="67" t="s">
        <v>11</v>
      </c>
      <c r="B12" s="13">
        <f t="shared" ref="B12:H12" si="0">SUM(B7:B11)</f>
        <v>8872656.6300000008</v>
      </c>
      <c r="C12" s="13">
        <f t="shared" si="0"/>
        <v>8921426</v>
      </c>
      <c r="D12" s="13">
        <f t="shared" si="0"/>
        <v>6220998.0499999998</v>
      </c>
      <c r="E12" s="13">
        <f t="shared" si="0"/>
        <v>0</v>
      </c>
      <c r="F12" s="13">
        <f t="shared" si="0"/>
        <v>12181302</v>
      </c>
      <c r="G12" s="13">
        <f t="shared" si="0"/>
        <v>12179908.99</v>
      </c>
      <c r="H12" s="68">
        <f t="shared" si="0"/>
        <v>12761346</v>
      </c>
    </row>
    <row r="13" spans="1:9" ht="21" customHeight="1">
      <c r="A13" s="12"/>
      <c r="B13" s="4"/>
      <c r="C13" s="4"/>
      <c r="D13" s="4"/>
      <c r="E13" s="4"/>
      <c r="F13" s="4"/>
      <c r="G13" s="4"/>
      <c r="H13" s="5"/>
    </row>
    <row r="14" spans="1:9" ht="21" customHeight="1">
      <c r="A14" s="12" t="s">
        <v>12</v>
      </c>
      <c r="B14" s="4">
        <v>1283687.1599999999</v>
      </c>
      <c r="C14" s="4">
        <v>1125856</v>
      </c>
      <c r="D14" s="4">
        <f>C14</f>
        <v>1125856</v>
      </c>
      <c r="E14" s="4"/>
      <c r="F14" s="4">
        <f>'Statutory Body HR'!E31</f>
        <v>1076467.56</v>
      </c>
      <c r="G14" s="4">
        <f>F14</f>
        <v>1076467.56</v>
      </c>
      <c r="H14" s="5">
        <f>G14</f>
        <v>1076467.56</v>
      </c>
    </row>
    <row r="15" spans="1:9" ht="21" customHeight="1">
      <c r="A15" s="12" t="s">
        <v>13</v>
      </c>
      <c r="B15" s="4"/>
      <c r="C15" s="4"/>
      <c r="D15" s="4">
        <f t="shared" ref="D15:D18" si="1">C15</f>
        <v>0</v>
      </c>
      <c r="E15" s="4"/>
      <c r="F15" s="4"/>
      <c r="G15" s="4"/>
      <c r="H15" s="5"/>
    </row>
    <row r="16" spans="1:9" ht="21" customHeight="1">
      <c r="A16" s="12" t="s">
        <v>14</v>
      </c>
      <c r="B16" s="4">
        <v>117284.45</v>
      </c>
      <c r="C16" s="4">
        <v>54144</v>
      </c>
      <c r="D16" s="4">
        <f t="shared" si="1"/>
        <v>54144</v>
      </c>
      <c r="E16" s="4"/>
      <c r="F16" s="4">
        <v>70944</v>
      </c>
      <c r="G16" s="4">
        <v>70944</v>
      </c>
      <c r="H16" s="5">
        <v>70944</v>
      </c>
    </row>
    <row r="17" spans="1:8" ht="21" customHeight="1">
      <c r="A17" s="12" t="s">
        <v>15</v>
      </c>
      <c r="B17" s="4">
        <v>30693.67</v>
      </c>
      <c r="C17" s="4">
        <v>30558</v>
      </c>
      <c r="D17" s="4">
        <f t="shared" si="1"/>
        <v>30558</v>
      </c>
      <c r="E17" s="4"/>
      <c r="F17" s="4">
        <v>30509.52</v>
      </c>
      <c r="G17" s="4">
        <v>97200</v>
      </c>
      <c r="H17" s="5">
        <v>30509.52</v>
      </c>
    </row>
    <row r="18" spans="1:8" ht="21" customHeight="1">
      <c r="A18" s="3" t="s">
        <v>47</v>
      </c>
      <c r="B18" s="4">
        <v>48441.93</v>
      </c>
      <c r="C18" s="4">
        <v>54000</v>
      </c>
      <c r="D18" s="4">
        <f t="shared" si="1"/>
        <v>54000</v>
      </c>
      <c r="E18" s="4"/>
      <c r="F18" s="4">
        <v>54000</v>
      </c>
      <c r="G18" s="4">
        <v>54000</v>
      </c>
      <c r="H18" s="5">
        <f>G18</f>
        <v>54000</v>
      </c>
    </row>
    <row r="19" spans="1:8" ht="21" customHeight="1" thickBot="1">
      <c r="A19" s="12" t="s">
        <v>48</v>
      </c>
      <c r="B19" s="4"/>
      <c r="C19" s="4"/>
      <c r="D19" s="4"/>
      <c r="E19" s="4"/>
      <c r="F19" s="4"/>
      <c r="G19" s="4"/>
      <c r="H19" s="5"/>
    </row>
    <row r="20" spans="1:8" ht="21" customHeight="1" thickBot="1">
      <c r="A20" s="67" t="s">
        <v>16</v>
      </c>
      <c r="B20" s="13">
        <f t="shared" ref="B20:H20" si="2">SUM(B14:B19)</f>
        <v>1480107.2099999997</v>
      </c>
      <c r="C20" s="13">
        <f t="shared" si="2"/>
        <v>1264558</v>
      </c>
      <c r="D20" s="13">
        <f t="shared" si="2"/>
        <v>1264558</v>
      </c>
      <c r="E20" s="13">
        <f t="shared" si="2"/>
        <v>0</v>
      </c>
      <c r="F20" s="13">
        <f t="shared" si="2"/>
        <v>1231921.08</v>
      </c>
      <c r="G20" s="13">
        <f t="shared" si="2"/>
        <v>1298611.56</v>
      </c>
      <c r="H20" s="14">
        <f t="shared" si="2"/>
        <v>1231921.08</v>
      </c>
    </row>
    <row r="21" spans="1:8" ht="21" customHeight="1">
      <c r="A21" s="12" t="s">
        <v>17</v>
      </c>
      <c r="B21" s="4">
        <v>80937.850000000006</v>
      </c>
      <c r="C21" s="4">
        <v>60000</v>
      </c>
      <c r="D21" s="4">
        <f>C21</f>
        <v>60000</v>
      </c>
      <c r="E21" s="4"/>
      <c r="F21" s="4">
        <v>71400</v>
      </c>
      <c r="G21" s="4">
        <v>71400</v>
      </c>
      <c r="H21" s="5">
        <v>71400</v>
      </c>
    </row>
    <row r="22" spans="1:8" ht="21" customHeight="1">
      <c r="A22" s="12" t="s">
        <v>18</v>
      </c>
      <c r="B22" s="4"/>
      <c r="C22" s="4"/>
      <c r="D22" s="4"/>
      <c r="E22" s="4"/>
      <c r="F22" s="4"/>
      <c r="G22" s="4"/>
      <c r="H22" s="5"/>
    </row>
    <row r="23" spans="1:8" ht="21" customHeight="1">
      <c r="A23" s="12" t="s">
        <v>19</v>
      </c>
      <c r="B23" s="4"/>
      <c r="C23" s="4"/>
      <c r="D23" s="4"/>
      <c r="E23" s="4"/>
      <c r="F23" s="4"/>
      <c r="G23" s="4"/>
      <c r="H23" s="119"/>
    </row>
    <row r="24" spans="1:8" ht="21" customHeight="1">
      <c r="A24" s="12" t="s">
        <v>20</v>
      </c>
      <c r="B24" s="4">
        <v>3621188.9</v>
      </c>
      <c r="C24" s="4">
        <v>3650000</v>
      </c>
      <c r="D24" s="4">
        <f>C24</f>
        <v>3650000</v>
      </c>
      <c r="E24" s="4"/>
      <c r="F24" s="4">
        <v>3621189</v>
      </c>
      <c r="G24" s="4">
        <v>3621189</v>
      </c>
      <c r="H24" s="119">
        <v>3621189</v>
      </c>
    </row>
    <row r="25" spans="1:8" ht="21" customHeight="1">
      <c r="A25" s="3" t="s">
        <v>21</v>
      </c>
      <c r="B25" s="4">
        <v>25279.41</v>
      </c>
      <c r="C25" s="4">
        <v>28800</v>
      </c>
      <c r="D25" s="4">
        <f>C25</f>
        <v>28800</v>
      </c>
      <c r="E25" s="4"/>
      <c r="F25" s="4">
        <v>28800</v>
      </c>
      <c r="G25" s="4">
        <v>28800</v>
      </c>
      <c r="H25" s="119">
        <v>28800</v>
      </c>
    </row>
    <row r="26" spans="1:8" ht="21" customHeight="1">
      <c r="A26" s="12" t="s">
        <v>22</v>
      </c>
      <c r="B26" s="4"/>
      <c r="C26" s="4">
        <v>8400</v>
      </c>
      <c r="D26" s="4">
        <v>8400</v>
      </c>
      <c r="E26" s="4"/>
      <c r="F26" s="4">
        <v>5000</v>
      </c>
      <c r="G26" s="4">
        <v>5000</v>
      </c>
      <c r="H26" s="5">
        <v>5000</v>
      </c>
    </row>
    <row r="27" spans="1:8" ht="21" customHeight="1">
      <c r="A27" s="3" t="s">
        <v>23</v>
      </c>
      <c r="B27" s="4">
        <v>89225.62</v>
      </c>
      <c r="C27" s="4">
        <v>9000</v>
      </c>
      <c r="D27" s="4">
        <f>C27</f>
        <v>9000</v>
      </c>
      <c r="E27" s="4"/>
      <c r="F27" s="4">
        <v>12000</v>
      </c>
      <c r="G27" s="4">
        <v>10000</v>
      </c>
      <c r="H27" s="5">
        <v>10000</v>
      </c>
    </row>
    <row r="28" spans="1:8" ht="21" customHeight="1">
      <c r="A28" s="12" t="s">
        <v>24</v>
      </c>
      <c r="B28" s="4">
        <v>117510.99</v>
      </c>
      <c r="C28" s="4">
        <v>66000</v>
      </c>
      <c r="D28" s="4">
        <f t="shared" ref="D28:D45" si="3">C28</f>
        <v>66000</v>
      </c>
      <c r="E28" s="4"/>
      <c r="F28" s="4">
        <v>89665</v>
      </c>
      <c r="G28" s="4">
        <v>66000</v>
      </c>
      <c r="H28" s="5">
        <v>66000</v>
      </c>
    </row>
    <row r="29" spans="1:8" ht="21" customHeight="1">
      <c r="A29" s="12" t="s">
        <v>25</v>
      </c>
      <c r="B29" s="4"/>
      <c r="C29" s="4"/>
      <c r="D29" s="4">
        <f t="shared" si="3"/>
        <v>0</v>
      </c>
      <c r="E29" s="4"/>
      <c r="F29" s="4"/>
      <c r="G29" s="4"/>
      <c r="H29" s="5"/>
    </row>
    <row r="30" spans="1:8" ht="21" customHeight="1">
      <c r="A30" s="12" t="s">
        <v>26</v>
      </c>
      <c r="B30" s="4">
        <v>32786.39</v>
      </c>
      <c r="C30" s="4"/>
      <c r="D30" s="4">
        <f t="shared" si="3"/>
        <v>0</v>
      </c>
      <c r="E30" s="4"/>
      <c r="F30" s="4">
        <v>40000</v>
      </c>
      <c r="G30" s="4">
        <v>40000</v>
      </c>
      <c r="H30" s="5">
        <v>40000</v>
      </c>
    </row>
    <row r="31" spans="1:8" ht="21" customHeight="1">
      <c r="A31" s="12" t="s">
        <v>27</v>
      </c>
      <c r="B31" s="4"/>
      <c r="C31" s="4">
        <v>15000</v>
      </c>
      <c r="D31" s="4">
        <f t="shared" si="3"/>
        <v>15000</v>
      </c>
      <c r="E31" s="4"/>
      <c r="F31" s="4"/>
      <c r="G31" s="4"/>
      <c r="H31" s="5"/>
    </row>
    <row r="32" spans="1:8" ht="21" customHeight="1">
      <c r="A32" s="12" t="s">
        <v>28</v>
      </c>
      <c r="B32" s="4">
        <v>423730.1</v>
      </c>
      <c r="C32" s="4"/>
      <c r="D32" s="4">
        <f t="shared" si="3"/>
        <v>0</v>
      </c>
      <c r="E32" s="4"/>
      <c r="F32" s="4"/>
      <c r="G32" s="4"/>
      <c r="H32" s="5"/>
    </row>
    <row r="33" spans="1:8" ht="21" customHeight="1">
      <c r="A33" s="3" t="s">
        <v>29</v>
      </c>
      <c r="B33" s="4">
        <v>14489.4</v>
      </c>
      <c r="C33" s="4"/>
      <c r="D33" s="4">
        <f t="shared" si="3"/>
        <v>0</v>
      </c>
      <c r="E33" s="4"/>
      <c r="F33" s="4">
        <v>14489</v>
      </c>
      <c r="G33" s="4">
        <v>12000</v>
      </c>
      <c r="H33" s="5">
        <v>12000</v>
      </c>
    </row>
    <row r="34" spans="1:8" ht="21" customHeight="1">
      <c r="A34" s="12" t="s">
        <v>111</v>
      </c>
      <c r="B34" s="4">
        <v>11200.02</v>
      </c>
      <c r="C34" s="4">
        <v>12000</v>
      </c>
      <c r="D34" s="4">
        <f t="shared" si="3"/>
        <v>12000</v>
      </c>
      <c r="E34" s="4"/>
      <c r="F34" s="4">
        <v>12000</v>
      </c>
      <c r="G34" s="4">
        <v>12000</v>
      </c>
      <c r="H34" s="5">
        <v>12000</v>
      </c>
    </row>
    <row r="35" spans="1:8" ht="21" customHeight="1">
      <c r="A35" s="3" t="s">
        <v>30</v>
      </c>
      <c r="B35" s="4">
        <v>17954.68</v>
      </c>
      <c r="C35" s="4">
        <v>12000</v>
      </c>
      <c r="D35" s="4">
        <f t="shared" si="3"/>
        <v>12000</v>
      </c>
      <c r="E35" s="4"/>
      <c r="F35" s="4">
        <v>4800</v>
      </c>
      <c r="G35" s="4">
        <v>4800</v>
      </c>
      <c r="H35" s="5">
        <v>4800</v>
      </c>
    </row>
    <row r="36" spans="1:8" ht="21" customHeight="1">
      <c r="A36" s="12" t="s">
        <v>31</v>
      </c>
      <c r="B36" s="4">
        <v>540</v>
      </c>
      <c r="C36" s="4">
        <v>73764</v>
      </c>
      <c r="D36" s="4">
        <f t="shared" si="3"/>
        <v>73764</v>
      </c>
      <c r="E36" s="4"/>
      <c r="F36" s="4"/>
      <c r="G36" s="4"/>
      <c r="H36" s="5"/>
    </row>
    <row r="37" spans="1:8" ht="21" customHeight="1">
      <c r="A37" s="12" t="s">
        <v>32</v>
      </c>
      <c r="B37" s="4">
        <v>24234.12</v>
      </c>
      <c r="C37" s="4">
        <v>12000</v>
      </c>
      <c r="D37" s="4">
        <f t="shared" si="3"/>
        <v>12000</v>
      </c>
      <c r="E37" s="4"/>
      <c r="F37" s="4"/>
      <c r="G37" s="4"/>
      <c r="H37" s="5"/>
    </row>
    <row r="38" spans="1:8" ht="27.75" customHeight="1">
      <c r="A38" s="12"/>
      <c r="B38" s="4"/>
      <c r="C38" s="4"/>
      <c r="D38" s="4">
        <f t="shared" si="3"/>
        <v>0</v>
      </c>
      <c r="E38" s="4"/>
      <c r="F38" s="4"/>
      <c r="G38" s="4"/>
      <c r="H38" s="5"/>
    </row>
    <row r="39" spans="1:8" ht="27.75" customHeight="1">
      <c r="A39" s="12" t="s">
        <v>112</v>
      </c>
      <c r="B39" s="4">
        <v>4580893.6399999997</v>
      </c>
      <c r="C39" s="4">
        <v>5162827</v>
      </c>
      <c r="D39" s="4">
        <v>5162827.16</v>
      </c>
      <c r="E39" s="4"/>
      <c r="F39" s="4">
        <v>4549917.5599999996</v>
      </c>
      <c r="G39" s="4">
        <f>F39</f>
        <v>4549917.5599999996</v>
      </c>
      <c r="H39" s="5">
        <f>G39</f>
        <v>4549917.5599999996</v>
      </c>
    </row>
    <row r="40" spans="1:8" ht="21" customHeight="1">
      <c r="A40" s="12" t="s">
        <v>33</v>
      </c>
      <c r="B40" s="4">
        <v>2687.55</v>
      </c>
      <c r="C40" s="4"/>
      <c r="D40" s="4">
        <f t="shared" si="3"/>
        <v>0</v>
      </c>
      <c r="E40" s="4"/>
      <c r="F40" s="4"/>
      <c r="G40" s="4"/>
      <c r="H40" s="4"/>
    </row>
    <row r="41" spans="1:8" ht="21" customHeight="1">
      <c r="A41" s="3" t="s">
        <v>34</v>
      </c>
      <c r="B41" s="4">
        <v>251134.04</v>
      </c>
      <c r="C41" s="4">
        <v>85000</v>
      </c>
      <c r="D41" s="4">
        <f t="shared" si="3"/>
        <v>85000</v>
      </c>
      <c r="E41" s="4"/>
      <c r="F41" s="4">
        <v>54803</v>
      </c>
      <c r="G41" s="4">
        <v>54803</v>
      </c>
      <c r="H41" s="4">
        <v>54803</v>
      </c>
    </row>
    <row r="42" spans="1:8" ht="21" customHeight="1">
      <c r="A42" s="12" t="s">
        <v>35</v>
      </c>
      <c r="B42" s="4"/>
      <c r="C42" s="4"/>
      <c r="D42" s="4">
        <f t="shared" si="3"/>
        <v>0</v>
      </c>
      <c r="E42" s="4"/>
      <c r="F42" s="4"/>
      <c r="G42" s="4"/>
      <c r="H42" s="5"/>
    </row>
    <row r="43" spans="1:8" ht="21" customHeight="1">
      <c r="A43" s="3" t="s">
        <v>36</v>
      </c>
      <c r="B43" s="4">
        <v>1602817.6</v>
      </c>
      <c r="C43" s="4">
        <v>1600000</v>
      </c>
      <c r="D43" s="4">
        <v>1624841.84</v>
      </c>
      <c r="E43" s="4"/>
      <c r="F43" s="4">
        <v>1641090.42</v>
      </c>
      <c r="G43" s="4">
        <v>1657501.32</v>
      </c>
      <c r="H43" s="5">
        <v>1674076.33</v>
      </c>
    </row>
    <row r="44" spans="1:8" ht="21" customHeight="1">
      <c r="A44" s="12" t="s">
        <v>37</v>
      </c>
      <c r="B44" s="4">
        <v>12989.31</v>
      </c>
      <c r="C44" s="4">
        <v>15000</v>
      </c>
      <c r="D44" s="4">
        <f t="shared" si="3"/>
        <v>15000</v>
      </c>
      <c r="E44" s="4"/>
      <c r="F44" s="4">
        <v>15000</v>
      </c>
      <c r="G44" s="4">
        <v>20000</v>
      </c>
      <c r="H44" s="5">
        <v>20000</v>
      </c>
    </row>
    <row r="45" spans="1:8" ht="21" customHeight="1">
      <c r="A45" s="12" t="s">
        <v>38</v>
      </c>
      <c r="B45" s="4">
        <v>106482.37</v>
      </c>
      <c r="C45" s="4">
        <v>1841328</v>
      </c>
      <c r="D45" s="4">
        <f t="shared" si="3"/>
        <v>1841328</v>
      </c>
      <c r="E45" s="4"/>
      <c r="F45" s="4">
        <v>410301</v>
      </c>
      <c r="G45" s="4">
        <v>410301</v>
      </c>
      <c r="H45" s="4">
        <v>410301</v>
      </c>
    </row>
    <row r="46" spans="1:8" ht="21" customHeight="1" thickBot="1">
      <c r="A46" s="69" t="s">
        <v>39</v>
      </c>
      <c r="B46" s="70">
        <f t="shared" ref="B46:H46" si="4">SUM(B21:B45)</f>
        <v>11016081.99</v>
      </c>
      <c r="C46" s="70">
        <f t="shared" si="4"/>
        <v>12651119</v>
      </c>
      <c r="D46" s="70">
        <f t="shared" si="4"/>
        <v>12675961</v>
      </c>
      <c r="E46" s="70">
        <f t="shared" si="4"/>
        <v>0</v>
      </c>
      <c r="F46" s="70">
        <f>SUM(F21:F45)</f>
        <v>10570454.979999999</v>
      </c>
      <c r="G46" s="70">
        <f t="shared" si="4"/>
        <v>10563711.879999999</v>
      </c>
      <c r="H46" s="71">
        <f t="shared" si="4"/>
        <v>10580286.889999999</v>
      </c>
    </row>
    <row r="47" spans="1:8" ht="21" customHeight="1" thickBot="1">
      <c r="A47" s="72" t="s">
        <v>40</v>
      </c>
      <c r="B47" s="73">
        <f t="shared" ref="B47:H47" si="5">SUM(B46+B20)</f>
        <v>12496189.199999999</v>
      </c>
      <c r="C47" s="73">
        <f t="shared" si="5"/>
        <v>13915677</v>
      </c>
      <c r="D47" s="73">
        <f t="shared" si="5"/>
        <v>13940519</v>
      </c>
      <c r="E47" s="73">
        <f t="shared" si="5"/>
        <v>0</v>
      </c>
      <c r="F47" s="73">
        <f>SUM(F46+F20)</f>
        <v>11802376.059999999</v>
      </c>
      <c r="G47" s="73">
        <f t="shared" si="5"/>
        <v>11862323.439999999</v>
      </c>
      <c r="H47" s="74">
        <f t="shared" si="5"/>
        <v>11812207.969999999</v>
      </c>
    </row>
    <row r="48" spans="1:8" s="15" customFormat="1" ht="33" customHeight="1" thickBot="1">
      <c r="A48" s="75" t="s">
        <v>41</v>
      </c>
      <c r="B48" s="76">
        <f t="shared" ref="B48:H48" si="6">B12-B47</f>
        <v>-3623532.5699999984</v>
      </c>
      <c r="C48" s="76">
        <f t="shared" si="6"/>
        <v>-4994251</v>
      </c>
      <c r="D48" s="76">
        <f t="shared" si="6"/>
        <v>-7719520.9500000002</v>
      </c>
      <c r="E48" s="76">
        <f t="shared" si="6"/>
        <v>0</v>
      </c>
      <c r="F48" s="76">
        <f>F12-F47</f>
        <v>378925.94000000134</v>
      </c>
      <c r="G48" s="76">
        <f t="shared" si="6"/>
        <v>317585.55000000075</v>
      </c>
      <c r="H48" s="77">
        <f t="shared" si="6"/>
        <v>949138.03000000119</v>
      </c>
    </row>
    <row r="49" spans="1:8" s="15" customFormat="1" ht="21" customHeight="1" thickBot="1">
      <c r="A49" s="16" t="s">
        <v>42</v>
      </c>
      <c r="B49" s="17"/>
      <c r="C49" s="17">
        <v>288109.40000000002</v>
      </c>
      <c r="D49" s="17">
        <f>C49</f>
        <v>288109.40000000002</v>
      </c>
      <c r="E49" s="17"/>
      <c r="F49" s="17">
        <v>378926</v>
      </c>
      <c r="G49" s="17"/>
      <c r="H49" s="18"/>
    </row>
    <row r="50" spans="1:8" s="15" customFormat="1" ht="21" customHeight="1" thickBot="1">
      <c r="A50" s="78" t="s">
        <v>43</v>
      </c>
      <c r="B50" s="76">
        <f t="shared" ref="B50:E50" si="7">B48-B49</f>
        <v>-3623532.5699999984</v>
      </c>
      <c r="C50" s="76">
        <f t="shared" si="7"/>
        <v>-5282360.4000000004</v>
      </c>
      <c r="D50" s="76">
        <f t="shared" si="7"/>
        <v>-8007630.3500000006</v>
      </c>
      <c r="E50" s="76">
        <f t="shared" si="7"/>
        <v>0</v>
      </c>
      <c r="F50" s="76">
        <f>F48-F49</f>
        <v>-5.9999998658895493E-2</v>
      </c>
      <c r="G50" s="76">
        <f>G48-G49</f>
        <v>317585.55000000075</v>
      </c>
      <c r="H50" s="77">
        <f t="shared" ref="H50" si="8">H48-H49</f>
        <v>949138.03000000119</v>
      </c>
    </row>
  </sheetData>
  <sheetProtection algorithmName="SHA-512" hashValue="iFRouefaKMqtKegxaZ9EpWXM/rrWn+6dGutBj8lC9hfWDW0vjlB+bWUIbSsrNnkQI/H7PGn5yJk2sjEKdNjrRg==" saltValue="ircE1oyVKR6oRPx8xt7yQQ==" spinCount="100000" sheet="1" scenarios="1" formatCells="0" formatColumns="0" formatRows="0" insertColumns="0" insertRows="0" insertHyperlinks="0" deleteColumns="0" deleteRows="0" sort="0" autoFilter="0" pivotTables="0"/>
  <mergeCells count="9">
    <mergeCell ref="F4:F5"/>
    <mergeCell ref="G4:G5"/>
    <mergeCell ref="H4:H5"/>
    <mergeCell ref="A3:A5"/>
    <mergeCell ref="C3:E3"/>
    <mergeCell ref="B4:B5"/>
    <mergeCell ref="C4:C5"/>
    <mergeCell ref="D4:D5"/>
    <mergeCell ref="E4:E5"/>
  </mergeCells>
  <pageMargins left="0.25" right="0.25" top="0.75" bottom="0.75" header="0.3" footer="0.3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B65" sqref="B65"/>
    </sheetView>
  </sheetViews>
  <sheetFormatPr defaultRowHeight="14.5"/>
  <cols>
    <col min="1" max="1" width="4.453125" customWidth="1"/>
    <col min="2" max="2" width="40.1796875" bestFit="1" customWidth="1"/>
    <col min="3" max="3" width="65.81640625" customWidth="1"/>
    <col min="4" max="4" width="14.81640625" customWidth="1"/>
    <col min="5" max="5" width="15" customWidth="1"/>
    <col min="6" max="6" width="13.1796875" customWidth="1"/>
    <col min="7" max="7" width="15.26953125" customWidth="1"/>
    <col min="8" max="8" width="10.453125" customWidth="1"/>
  </cols>
  <sheetData>
    <row r="1" spans="1:8" ht="15.5">
      <c r="A1" s="132" t="s">
        <v>54</v>
      </c>
      <c r="B1" s="132"/>
      <c r="C1" s="132"/>
      <c r="D1" s="132"/>
      <c r="E1" s="132"/>
      <c r="F1" s="132"/>
      <c r="G1" s="132"/>
    </row>
    <row r="2" spans="1:8" ht="15.5">
      <c r="A2" s="133" t="s">
        <v>94</v>
      </c>
      <c r="B2" s="133"/>
      <c r="C2" s="133"/>
      <c r="D2" s="133"/>
      <c r="E2" s="133"/>
      <c r="F2" s="133"/>
      <c r="G2" s="133"/>
    </row>
    <row r="3" spans="1:8" ht="15.5">
      <c r="A3" s="133" t="s">
        <v>97</v>
      </c>
      <c r="B3" s="133"/>
      <c r="C3" s="133"/>
      <c r="D3" s="133"/>
      <c r="E3" s="133"/>
      <c r="F3" s="133"/>
      <c r="G3" s="133"/>
    </row>
    <row r="4" spans="1:8" ht="16" thickBot="1">
      <c r="A4" s="19"/>
      <c r="B4" s="19"/>
      <c r="C4" s="19"/>
      <c r="D4" s="19"/>
      <c r="E4" s="19"/>
      <c r="F4" s="19"/>
      <c r="G4" s="19"/>
    </row>
    <row r="5" spans="1:8">
      <c r="A5" s="20"/>
      <c r="B5" s="21"/>
      <c r="C5" s="21"/>
      <c r="D5" s="134" t="s">
        <v>95</v>
      </c>
      <c r="E5" s="135"/>
      <c r="F5" s="134" t="s">
        <v>46</v>
      </c>
      <c r="G5" s="135"/>
    </row>
    <row r="6" spans="1:8">
      <c r="A6" s="22"/>
      <c r="B6" s="23" t="s">
        <v>98</v>
      </c>
      <c r="C6" s="23" t="s">
        <v>96</v>
      </c>
      <c r="D6" s="24" t="s">
        <v>49</v>
      </c>
      <c r="E6" s="25" t="s">
        <v>50</v>
      </c>
      <c r="F6" s="24" t="s">
        <v>49</v>
      </c>
      <c r="G6" s="25" t="s">
        <v>50</v>
      </c>
    </row>
    <row r="7" spans="1:8" ht="15" thickBot="1">
      <c r="A7" s="26"/>
      <c r="B7" s="27"/>
      <c r="C7" s="27"/>
      <c r="D7" s="28" t="s">
        <v>51</v>
      </c>
      <c r="E7" s="29" t="s">
        <v>52</v>
      </c>
      <c r="F7" s="28" t="s">
        <v>51</v>
      </c>
      <c r="G7" s="29" t="s">
        <v>52</v>
      </c>
    </row>
    <row r="8" spans="1:8">
      <c r="A8" s="30"/>
      <c r="B8" s="89"/>
      <c r="C8" s="99"/>
      <c r="D8" s="94"/>
      <c r="E8" s="32"/>
      <c r="F8" s="31"/>
      <c r="G8" s="32"/>
    </row>
    <row r="9" spans="1:8">
      <c r="A9" s="30"/>
      <c r="B9" s="117" t="s">
        <v>127</v>
      </c>
      <c r="C9" s="112" t="s">
        <v>103</v>
      </c>
      <c r="D9" s="94"/>
      <c r="E9" s="32"/>
      <c r="F9" s="31"/>
      <c r="G9" s="32"/>
    </row>
    <row r="10" spans="1:8">
      <c r="A10" s="30"/>
      <c r="B10" s="33" t="s">
        <v>99</v>
      </c>
      <c r="C10" s="107" t="s">
        <v>119</v>
      </c>
      <c r="D10" s="94">
        <v>1</v>
      </c>
      <c r="E10" s="109">
        <v>246000</v>
      </c>
      <c r="F10" s="31">
        <f>D10</f>
        <v>1</v>
      </c>
      <c r="G10" s="32">
        <f>E10</f>
        <v>246000</v>
      </c>
    </row>
    <row r="11" spans="1:8">
      <c r="A11" s="30"/>
      <c r="B11" s="33" t="s">
        <v>100</v>
      </c>
      <c r="C11" s="107" t="s">
        <v>118</v>
      </c>
      <c r="D11" s="94">
        <v>1</v>
      </c>
      <c r="E11" s="108">
        <v>100848</v>
      </c>
      <c r="F11" s="31">
        <f t="shared" ref="F11:F24" si="0">D11</f>
        <v>1</v>
      </c>
      <c r="G11" s="32">
        <f t="shared" ref="G11:G24" si="1">E11</f>
        <v>100848</v>
      </c>
    </row>
    <row r="12" spans="1:8">
      <c r="A12" s="30"/>
      <c r="B12" s="47" t="s">
        <v>102</v>
      </c>
      <c r="C12" s="101"/>
      <c r="D12" s="94">
        <v>1</v>
      </c>
      <c r="E12" s="109">
        <v>100848</v>
      </c>
      <c r="F12" s="31">
        <f t="shared" si="0"/>
        <v>1</v>
      </c>
      <c r="G12" s="32">
        <f t="shared" si="1"/>
        <v>100848</v>
      </c>
    </row>
    <row r="13" spans="1:8">
      <c r="A13" s="30"/>
      <c r="B13" s="47" t="s">
        <v>101</v>
      </c>
      <c r="C13" s="101"/>
      <c r="D13" s="94">
        <v>1</v>
      </c>
      <c r="E13" s="109">
        <v>120048</v>
      </c>
      <c r="F13" s="31">
        <f t="shared" si="0"/>
        <v>1</v>
      </c>
      <c r="G13" s="32">
        <f t="shared" si="1"/>
        <v>120048</v>
      </c>
    </row>
    <row r="14" spans="1:8">
      <c r="A14" s="30"/>
      <c r="B14" s="47" t="s">
        <v>104</v>
      </c>
      <c r="C14" s="101"/>
      <c r="D14" s="94">
        <v>1</v>
      </c>
      <c r="E14" s="32">
        <v>68737.2</v>
      </c>
      <c r="F14" s="31">
        <f t="shared" si="0"/>
        <v>1</v>
      </c>
      <c r="G14" s="32">
        <f t="shared" si="1"/>
        <v>68737.2</v>
      </c>
    </row>
    <row r="15" spans="1:8">
      <c r="A15" s="30"/>
      <c r="B15" s="47" t="s">
        <v>105</v>
      </c>
      <c r="C15" s="100"/>
      <c r="D15" s="94">
        <v>1</v>
      </c>
      <c r="E15" s="32">
        <v>48293.04</v>
      </c>
      <c r="F15" s="31">
        <f t="shared" si="0"/>
        <v>1</v>
      </c>
      <c r="G15" s="32">
        <f t="shared" si="1"/>
        <v>48293.04</v>
      </c>
      <c r="H15" s="34"/>
    </row>
    <row r="16" spans="1:8">
      <c r="A16" s="30"/>
      <c r="B16" s="47" t="s">
        <v>106</v>
      </c>
      <c r="C16" s="100"/>
      <c r="D16" s="94">
        <v>1</v>
      </c>
      <c r="E16" s="32">
        <v>50693.04</v>
      </c>
      <c r="F16" s="31">
        <f t="shared" si="0"/>
        <v>1</v>
      </c>
      <c r="G16" s="32">
        <f t="shared" si="1"/>
        <v>50693.04</v>
      </c>
      <c r="H16" s="34"/>
    </row>
    <row r="17" spans="1:8">
      <c r="A17" s="30"/>
      <c r="B17" s="47" t="s">
        <v>107</v>
      </c>
      <c r="C17" s="100"/>
      <c r="D17" s="94">
        <v>1</v>
      </c>
      <c r="E17" s="32">
        <v>36711.360000000001</v>
      </c>
      <c r="F17" s="31">
        <f t="shared" si="0"/>
        <v>1</v>
      </c>
      <c r="G17" s="32">
        <f t="shared" si="1"/>
        <v>36711.360000000001</v>
      </c>
      <c r="H17" s="34"/>
    </row>
    <row r="18" spans="1:8">
      <c r="A18" s="30"/>
      <c r="B18" s="47" t="s">
        <v>108</v>
      </c>
      <c r="C18" s="100"/>
      <c r="D18" s="94">
        <v>1</v>
      </c>
      <c r="E18" s="32">
        <v>39333.72</v>
      </c>
      <c r="F18" s="31">
        <f t="shared" si="0"/>
        <v>1</v>
      </c>
      <c r="G18" s="32">
        <f t="shared" si="1"/>
        <v>39333.72</v>
      </c>
      <c r="H18" s="34"/>
    </row>
    <row r="19" spans="1:8">
      <c r="B19" s="110" t="s">
        <v>117</v>
      </c>
      <c r="C19" s="102"/>
      <c r="D19" s="94">
        <v>1</v>
      </c>
      <c r="E19" s="37">
        <v>59765.4</v>
      </c>
      <c r="F19" s="31">
        <f>D19</f>
        <v>1</v>
      </c>
      <c r="G19" s="32">
        <f>E19</f>
        <v>59765.4</v>
      </c>
    </row>
    <row r="20" spans="1:8">
      <c r="A20" s="30"/>
      <c r="B20" s="47" t="s">
        <v>109</v>
      </c>
      <c r="C20" s="100"/>
      <c r="D20" s="94">
        <v>4</v>
      </c>
      <c r="E20" s="32">
        <v>45780</v>
      </c>
      <c r="F20" s="31">
        <f t="shared" si="0"/>
        <v>4</v>
      </c>
      <c r="G20" s="32">
        <f t="shared" si="1"/>
        <v>45780</v>
      </c>
      <c r="H20" s="34"/>
    </row>
    <row r="21" spans="1:8">
      <c r="A21" s="30"/>
      <c r="B21" s="47" t="s">
        <v>110</v>
      </c>
      <c r="C21" s="100"/>
      <c r="D21" s="95">
        <v>2</v>
      </c>
      <c r="E21" s="36">
        <v>36711</v>
      </c>
      <c r="F21" s="31">
        <f t="shared" si="0"/>
        <v>2</v>
      </c>
      <c r="G21" s="32">
        <f t="shared" si="1"/>
        <v>36711</v>
      </c>
      <c r="H21" s="34"/>
    </row>
    <row r="22" spans="1:8">
      <c r="A22" s="30"/>
      <c r="B22" s="47" t="s">
        <v>115</v>
      </c>
      <c r="C22" s="102"/>
      <c r="D22" s="96">
        <v>1</v>
      </c>
      <c r="E22" s="36">
        <v>36711</v>
      </c>
      <c r="F22" s="31">
        <f t="shared" si="0"/>
        <v>1</v>
      </c>
      <c r="G22" s="32">
        <f t="shared" si="1"/>
        <v>36711</v>
      </c>
      <c r="H22" s="34"/>
    </row>
    <row r="23" spans="1:8">
      <c r="A23" s="30"/>
      <c r="B23" s="47" t="s">
        <v>116</v>
      </c>
      <c r="C23" s="102"/>
      <c r="D23" s="96">
        <v>2</v>
      </c>
      <c r="E23" s="36">
        <v>40207.800000000003</v>
      </c>
      <c r="F23" s="31">
        <f t="shared" si="0"/>
        <v>2</v>
      </c>
      <c r="G23" s="32">
        <f t="shared" si="1"/>
        <v>40207.800000000003</v>
      </c>
      <c r="H23" s="34"/>
    </row>
    <row r="24" spans="1:8">
      <c r="A24" s="30"/>
      <c r="B24" s="47" t="s">
        <v>114</v>
      </c>
      <c r="C24" s="100"/>
      <c r="D24" s="95">
        <v>1</v>
      </c>
      <c r="E24" s="36">
        <v>45780</v>
      </c>
      <c r="F24" s="31">
        <f t="shared" si="0"/>
        <v>1</v>
      </c>
      <c r="G24" s="32">
        <f t="shared" si="1"/>
        <v>45780</v>
      </c>
    </row>
    <row r="25" spans="1:8">
      <c r="A25" s="30"/>
      <c r="B25" s="110"/>
      <c r="C25" s="102"/>
      <c r="D25" s="94"/>
      <c r="E25" s="37"/>
      <c r="F25" s="31"/>
      <c r="G25" s="32"/>
    </row>
    <row r="26" spans="1:8">
      <c r="A26" s="30"/>
      <c r="B26" s="110"/>
      <c r="C26" s="102"/>
      <c r="D26" s="94"/>
      <c r="E26" s="37"/>
      <c r="F26" s="31"/>
      <c r="G26" s="32"/>
    </row>
    <row r="27" spans="1:8">
      <c r="A27" s="30"/>
      <c r="B27" s="110"/>
      <c r="C27" s="102"/>
      <c r="D27" s="94"/>
      <c r="E27" s="37"/>
      <c r="F27" s="31"/>
      <c r="G27" s="32"/>
    </row>
    <row r="28" spans="1:8">
      <c r="A28" s="30"/>
      <c r="B28" s="47"/>
      <c r="C28" s="100"/>
      <c r="D28" s="94"/>
      <c r="E28" s="32"/>
      <c r="F28" s="31"/>
      <c r="G28" s="32"/>
      <c r="H28" s="34"/>
    </row>
    <row r="29" spans="1:8">
      <c r="A29" s="30"/>
      <c r="B29" s="89"/>
      <c r="C29" s="102"/>
      <c r="D29" s="94"/>
      <c r="E29" s="37"/>
      <c r="F29" s="31"/>
      <c r="G29" s="37"/>
    </row>
    <row r="30" spans="1:8">
      <c r="A30" s="30"/>
      <c r="B30" s="89"/>
      <c r="C30" s="102"/>
      <c r="D30" s="94"/>
      <c r="E30" s="37"/>
      <c r="F30" s="31"/>
      <c r="G30" s="37"/>
    </row>
    <row r="31" spans="1:8">
      <c r="A31" s="38"/>
      <c r="B31" s="90" t="s">
        <v>113</v>
      </c>
      <c r="C31" s="103"/>
      <c r="D31" s="97">
        <f>SUM(D8:D28)</f>
        <v>20</v>
      </c>
      <c r="E31" s="111">
        <f t="shared" ref="E31:G31" si="2">SUM(E8:E28)</f>
        <v>1076467.56</v>
      </c>
      <c r="F31" s="97">
        <f t="shared" si="2"/>
        <v>20</v>
      </c>
      <c r="G31" s="111">
        <f t="shared" si="2"/>
        <v>1076467.56</v>
      </c>
    </row>
    <row r="32" spans="1:8">
      <c r="A32" s="30"/>
      <c r="B32" s="89"/>
      <c r="C32" s="102"/>
      <c r="D32" s="94"/>
      <c r="E32" s="37"/>
      <c r="F32" s="31"/>
      <c r="G32" s="37"/>
    </row>
    <row r="33" spans="1:7">
      <c r="A33" s="30"/>
      <c r="B33" s="33"/>
      <c r="C33" s="100"/>
      <c r="D33" s="95"/>
      <c r="E33" s="36"/>
      <c r="F33" s="35"/>
      <c r="G33" s="36"/>
    </row>
    <row r="34" spans="1:7">
      <c r="A34" s="30"/>
      <c r="B34" s="91"/>
      <c r="C34" s="104"/>
      <c r="D34" s="95"/>
      <c r="E34" s="32"/>
      <c r="F34" s="35"/>
      <c r="G34" s="32"/>
    </row>
    <row r="35" spans="1:7">
      <c r="A35" s="30"/>
      <c r="B35" s="91"/>
      <c r="C35" s="104"/>
      <c r="D35" s="95"/>
      <c r="E35" s="32"/>
      <c r="F35" s="35"/>
      <c r="G35" s="32"/>
    </row>
    <row r="36" spans="1:7">
      <c r="A36" s="38"/>
      <c r="B36" s="92" t="s">
        <v>53</v>
      </c>
      <c r="C36" s="105"/>
      <c r="D36" s="97">
        <f>SUM(D32:D35)</f>
        <v>0</v>
      </c>
      <c r="E36" s="40">
        <f>SUM(E32:E35)</f>
        <v>0</v>
      </c>
      <c r="F36" s="39">
        <f>SUM(F32:F35)</f>
        <v>0</v>
      </c>
      <c r="G36" s="40">
        <f>SUM(G32:G35)</f>
        <v>0</v>
      </c>
    </row>
    <row r="37" spans="1:7">
      <c r="A37" s="30"/>
      <c r="B37" s="89"/>
      <c r="C37" s="102"/>
      <c r="D37" s="94"/>
      <c r="E37" s="37"/>
      <c r="F37" s="31"/>
      <c r="G37" s="37"/>
    </row>
    <row r="38" spans="1:7" ht="15" thickBot="1">
      <c r="A38" s="41"/>
      <c r="B38" s="93" t="str">
        <f>B6</f>
        <v>WATER CORPORATION OF ANGUILLA]</v>
      </c>
      <c r="C38" s="106"/>
      <c r="D38" s="98">
        <f>+D36+D31</f>
        <v>20</v>
      </c>
      <c r="E38" s="43">
        <f>+E36+E31</f>
        <v>1076467.56</v>
      </c>
      <c r="F38" s="42">
        <f>+F36+F31</f>
        <v>20</v>
      </c>
      <c r="G38" s="43">
        <f>+G36+G31</f>
        <v>1076467.56</v>
      </c>
    </row>
    <row r="39" spans="1:7">
      <c r="A39" s="44"/>
      <c r="B39" s="44"/>
      <c r="C39" s="44"/>
      <c r="D39" s="45"/>
      <c r="E39" s="46"/>
      <c r="F39" s="45"/>
      <c r="G39" s="46"/>
    </row>
  </sheetData>
  <sheetProtection algorithmName="SHA-512" hashValue="5yafZdSzvN04ZcX4/+FjKdzexnShxr41TVX5uCJPOPYjqdOXGOQKhR8mOqJJ/8oS+dKicYtUEyNvasPyAuEPww==" saltValue="uOHPQk7XkURJrGQHSnRDdQ==" spinCount="100000" sheet="1" formatCells="0" formatColumns="0" formatRows="0" insertColumns="0" insertRows="0" insertHyperlinks="0" deleteColumns="0" deleteRows="0" sort="0" autoFilter="0" pivotTables="0"/>
  <mergeCells count="5">
    <mergeCell ref="A1:G1"/>
    <mergeCell ref="A2:G2"/>
    <mergeCell ref="A3:G3"/>
    <mergeCell ref="D5:E5"/>
    <mergeCell ref="F5:G5"/>
  </mergeCells>
  <pageMargins left="0.7" right="0.7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10" workbookViewId="0">
      <selection activeCell="G24" sqref="G24:L24"/>
    </sheetView>
  </sheetViews>
  <sheetFormatPr defaultRowHeight="14.5"/>
  <cols>
    <col min="1" max="1" width="9.26953125" style="63" bestFit="1" customWidth="1"/>
    <col min="2" max="3" width="9.1796875" style="63"/>
    <col min="4" max="4" width="9.1796875" style="63" customWidth="1"/>
    <col min="5" max="5" width="14.7265625" style="63" customWidth="1"/>
    <col min="6" max="6" width="12.54296875" style="63" customWidth="1"/>
    <col min="7" max="7" width="13.7265625" style="63" customWidth="1"/>
    <col min="8" max="8" width="14.1796875" style="63" customWidth="1"/>
    <col min="9" max="9" width="14.54296875" style="63" customWidth="1"/>
    <col min="10" max="10" width="12.81640625" style="63" customWidth="1"/>
    <col min="11" max="12" width="14.54296875" style="63" customWidth="1"/>
  </cols>
  <sheetData>
    <row r="1" spans="1:14" s="33" customFormat="1" ht="15.5">
      <c r="A1" s="132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4" s="33" customFormat="1" ht="15.5">
      <c r="A2" s="133" t="s">
        <v>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4" ht="15" customHeight="1">
      <c r="A3" s="133" t="s">
        <v>97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4" ht="15" customHeight="1" thickBot="1">
      <c r="A4" s="48"/>
      <c r="B4" s="49"/>
      <c r="C4" s="50"/>
      <c r="D4" s="51"/>
      <c r="E4" s="51"/>
      <c r="F4" s="52"/>
      <c r="G4" s="52"/>
      <c r="H4" s="52"/>
      <c r="I4" s="52"/>
      <c r="J4" s="52"/>
      <c r="K4" s="52"/>
      <c r="L4" s="52"/>
    </row>
    <row r="5" spans="1:14" ht="15" customHeight="1">
      <c r="A5" s="176" t="s">
        <v>55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1:14" ht="15" customHeight="1">
      <c r="A6" s="179" t="s">
        <v>56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1"/>
    </row>
    <row r="7" spans="1:14" ht="39" customHeight="1">
      <c r="A7" s="173" t="s">
        <v>126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1:14" ht="15" customHeight="1">
      <c r="A8" s="161" t="s">
        <v>57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3"/>
    </row>
    <row r="9" spans="1:14" ht="15" customHeight="1">
      <c r="A9" s="142" t="s">
        <v>124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64"/>
    </row>
    <row r="10" spans="1:14" s="116" customFormat="1" ht="15" customHeight="1">
      <c r="A10" s="113" t="s">
        <v>125</v>
      </c>
      <c r="B10" s="113"/>
      <c r="C10" s="114"/>
      <c r="D10" s="114"/>
      <c r="E10" s="113"/>
      <c r="F10" s="114"/>
      <c r="G10" s="114"/>
      <c r="H10" s="114"/>
      <c r="I10" s="114"/>
      <c r="J10" s="114"/>
      <c r="K10" s="114"/>
      <c r="L10" s="115"/>
    </row>
    <row r="11" spans="1:14" ht="15" customHeight="1">
      <c r="A11" s="165" t="s">
        <v>72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1:14" ht="44.25" customHeight="1">
      <c r="A12" s="80"/>
      <c r="B12" s="168" t="s">
        <v>58</v>
      </c>
      <c r="C12" s="168"/>
      <c r="D12" s="168"/>
      <c r="E12" s="168"/>
      <c r="F12" s="81">
        <v>2019</v>
      </c>
      <c r="G12" s="81" t="s">
        <v>73</v>
      </c>
      <c r="H12" s="81" t="s">
        <v>74</v>
      </c>
      <c r="I12" s="81" t="s">
        <v>75</v>
      </c>
      <c r="J12" s="81" t="s">
        <v>76</v>
      </c>
      <c r="K12" s="81" t="s">
        <v>77</v>
      </c>
      <c r="L12" s="82" t="s">
        <v>78</v>
      </c>
    </row>
    <row r="13" spans="1:14" ht="15" customHeight="1">
      <c r="A13" s="148" t="s">
        <v>59</v>
      </c>
      <c r="B13" s="149"/>
      <c r="C13" s="149"/>
      <c r="D13" s="149"/>
      <c r="E13" s="149"/>
      <c r="F13" s="53">
        <f>'2021 Budget'!B47</f>
        <v>12496189.199999999</v>
      </c>
      <c r="G13" s="53">
        <f>'2021 Budget'!C47</f>
        <v>13915677</v>
      </c>
      <c r="H13" s="53">
        <f>'2021 Budget'!D47</f>
        <v>13940519</v>
      </c>
      <c r="I13" s="53">
        <f>'2021 Budget'!E47</f>
        <v>0</v>
      </c>
      <c r="J13" s="53">
        <f>'2021 Budget'!F47</f>
        <v>11802376.059999999</v>
      </c>
      <c r="K13" s="53">
        <f>'2021 Budget'!G47</f>
        <v>11862323.439999999</v>
      </c>
      <c r="L13" s="79">
        <f>'2021 Budget'!H47</f>
        <v>11812207.969999999</v>
      </c>
    </row>
    <row r="14" spans="1:14" ht="15" customHeight="1">
      <c r="A14" s="148" t="s">
        <v>60</v>
      </c>
      <c r="B14" s="149"/>
      <c r="C14" s="149"/>
      <c r="D14" s="149"/>
      <c r="E14" s="149"/>
      <c r="F14" s="53">
        <f>'2021 Budget'!B49</f>
        <v>0</v>
      </c>
      <c r="G14" s="53">
        <f>'2021 Budget'!C49</f>
        <v>288109.40000000002</v>
      </c>
      <c r="H14" s="53">
        <f>'2021 Budget'!D49</f>
        <v>288109.40000000002</v>
      </c>
      <c r="I14" s="53">
        <f>'2021 Budget'!E49</f>
        <v>0</v>
      </c>
      <c r="J14" s="53">
        <f>'2021 Budget'!F49</f>
        <v>378926</v>
      </c>
      <c r="K14" s="53">
        <f>'2021 Budget'!G49</f>
        <v>0</v>
      </c>
      <c r="L14" s="53">
        <f>'2021 Budget'!H49</f>
        <v>0</v>
      </c>
      <c r="M14" s="33"/>
      <c r="N14" s="33"/>
    </row>
    <row r="15" spans="1:14" ht="15" customHeight="1">
      <c r="A15" s="169" t="s">
        <v>61</v>
      </c>
      <c r="B15" s="170"/>
      <c r="C15" s="170"/>
      <c r="D15" s="170"/>
      <c r="E15" s="170"/>
      <c r="F15" s="85">
        <f t="shared" ref="F15:L15" si="0">F13+F14</f>
        <v>12496189.199999999</v>
      </c>
      <c r="G15" s="85">
        <f t="shared" si="0"/>
        <v>14203786.4</v>
      </c>
      <c r="H15" s="85">
        <f t="shared" si="0"/>
        <v>14228628.4</v>
      </c>
      <c r="I15" s="85">
        <f t="shared" si="0"/>
        <v>0</v>
      </c>
      <c r="J15" s="85">
        <f t="shared" si="0"/>
        <v>12181302.059999999</v>
      </c>
      <c r="K15" s="85">
        <f t="shared" si="0"/>
        <v>11862323.439999999</v>
      </c>
      <c r="L15" s="86">
        <f t="shared" si="0"/>
        <v>11812207.969999999</v>
      </c>
    </row>
    <row r="16" spans="1:14" ht="15" customHeight="1">
      <c r="A16" s="145" t="s">
        <v>62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2"/>
    </row>
    <row r="17" spans="1:12" ht="15" customHeight="1">
      <c r="A17" s="159" t="s">
        <v>63</v>
      </c>
      <c r="B17" s="160"/>
      <c r="C17" s="160"/>
      <c r="D17" s="160"/>
      <c r="E17" s="160"/>
      <c r="F17" s="54">
        <v>4</v>
      </c>
      <c r="G17" s="54"/>
      <c r="H17" s="54"/>
      <c r="I17" s="54"/>
      <c r="J17" s="54"/>
      <c r="K17" s="54"/>
      <c r="L17" s="55"/>
    </row>
    <row r="18" spans="1:12" ht="15" customHeight="1">
      <c r="A18" s="159" t="s">
        <v>64</v>
      </c>
      <c r="B18" s="160"/>
      <c r="C18" s="160"/>
      <c r="D18" s="160"/>
      <c r="E18" s="160"/>
      <c r="F18" s="54">
        <v>15</v>
      </c>
      <c r="G18" s="54"/>
      <c r="H18" s="54"/>
      <c r="I18" s="54"/>
      <c r="J18" s="54"/>
      <c r="K18" s="54"/>
      <c r="L18" s="55"/>
    </row>
    <row r="19" spans="1:12" ht="15" customHeight="1">
      <c r="A19" s="159" t="s">
        <v>65</v>
      </c>
      <c r="B19" s="160"/>
      <c r="C19" s="160"/>
      <c r="D19" s="160"/>
      <c r="E19" s="160"/>
      <c r="F19" s="54">
        <v>1</v>
      </c>
      <c r="G19" s="54"/>
      <c r="H19" s="54"/>
      <c r="I19" s="54"/>
      <c r="J19" s="54"/>
      <c r="K19" s="54"/>
      <c r="L19" s="55"/>
    </row>
    <row r="20" spans="1:12" ht="15" customHeight="1">
      <c r="A20" s="159" t="s">
        <v>66</v>
      </c>
      <c r="B20" s="160"/>
      <c r="C20" s="160"/>
      <c r="D20" s="160"/>
      <c r="E20" s="160"/>
      <c r="F20" s="54">
        <v>0</v>
      </c>
      <c r="G20" s="54"/>
      <c r="H20" s="54"/>
      <c r="I20" s="54"/>
      <c r="J20" s="54"/>
      <c r="K20" s="54"/>
      <c r="L20" s="55"/>
    </row>
    <row r="21" spans="1:12" ht="15" customHeight="1">
      <c r="A21" s="138" t="s">
        <v>67</v>
      </c>
      <c r="B21" s="140"/>
      <c r="C21" s="140"/>
      <c r="D21" s="140"/>
      <c r="E21" s="140"/>
      <c r="F21" s="87">
        <f>SUM(F17:F20)</f>
        <v>20</v>
      </c>
      <c r="G21" s="87">
        <f t="shared" ref="G21:L21" si="1">SUM(G17:G20)</f>
        <v>0</v>
      </c>
      <c r="H21" s="87">
        <f t="shared" si="1"/>
        <v>0</v>
      </c>
      <c r="I21" s="87">
        <f t="shared" si="1"/>
        <v>0</v>
      </c>
      <c r="J21" s="87">
        <f t="shared" si="1"/>
        <v>0</v>
      </c>
      <c r="K21" s="87">
        <f t="shared" si="1"/>
        <v>0</v>
      </c>
      <c r="L21" s="88">
        <f t="shared" si="1"/>
        <v>0</v>
      </c>
    </row>
    <row r="22" spans="1:12" ht="15" customHeight="1">
      <c r="A22" s="153" t="s">
        <v>68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ht="15" customHeight="1">
      <c r="A23" s="156" t="s">
        <v>92</v>
      </c>
      <c r="B23" s="157"/>
      <c r="C23" s="157"/>
      <c r="D23" s="157"/>
      <c r="E23" s="157"/>
      <c r="F23" s="157"/>
      <c r="G23" s="157" t="s">
        <v>93</v>
      </c>
      <c r="H23" s="157"/>
      <c r="I23" s="157"/>
      <c r="J23" s="157"/>
      <c r="K23" s="157"/>
      <c r="L23" s="158"/>
    </row>
    <row r="24" spans="1:12" ht="36" customHeight="1">
      <c r="A24" s="144" t="s">
        <v>120</v>
      </c>
      <c r="B24" s="144"/>
      <c r="C24" s="144"/>
      <c r="D24" s="144"/>
      <c r="E24" s="144"/>
      <c r="F24" s="144"/>
      <c r="G24" s="182" t="s">
        <v>121</v>
      </c>
      <c r="H24" s="144"/>
      <c r="I24" s="144"/>
      <c r="J24" s="144"/>
      <c r="K24" s="144"/>
      <c r="L24" s="144"/>
    </row>
    <row r="25" spans="1:12" ht="53.25" customHeight="1">
      <c r="A25" s="144" t="s">
        <v>122</v>
      </c>
      <c r="B25" s="144"/>
      <c r="C25" s="144"/>
      <c r="D25" s="144"/>
      <c r="E25" s="144"/>
      <c r="F25" s="144"/>
      <c r="G25" s="183" t="s">
        <v>123</v>
      </c>
      <c r="H25" s="144"/>
      <c r="I25" s="144"/>
      <c r="J25" s="144"/>
      <c r="K25" s="144"/>
      <c r="L25" s="144"/>
    </row>
    <row r="26" spans="1:12" ht="15" customHeight="1">
      <c r="A26" s="145" t="s">
        <v>79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7"/>
    </row>
    <row r="27" spans="1:12" ht="28.5" customHeight="1">
      <c r="A27" s="148" t="s">
        <v>80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/>
    </row>
    <row r="28" spans="1:12" ht="28.5" customHeight="1">
      <c r="A28" s="151" t="s">
        <v>69</v>
      </c>
      <c r="B28" s="152"/>
      <c r="C28" s="152"/>
      <c r="D28" s="152"/>
      <c r="E28" s="152"/>
      <c r="F28" s="83" t="s">
        <v>83</v>
      </c>
      <c r="G28" s="83" t="s">
        <v>84</v>
      </c>
      <c r="H28" s="83" t="s">
        <v>85</v>
      </c>
      <c r="I28" s="83" t="s">
        <v>86</v>
      </c>
      <c r="J28" s="83" t="s">
        <v>87</v>
      </c>
      <c r="K28" s="83" t="s">
        <v>88</v>
      </c>
      <c r="L28" s="84" t="s">
        <v>89</v>
      </c>
    </row>
    <row r="29" spans="1:12" ht="15" customHeight="1">
      <c r="A29" s="138" t="s">
        <v>70</v>
      </c>
      <c r="B29" s="139"/>
      <c r="C29" s="139"/>
      <c r="D29" s="139"/>
      <c r="E29" s="139"/>
      <c r="F29" s="139"/>
      <c r="G29" s="139"/>
      <c r="H29" s="139"/>
      <c r="I29" s="140"/>
      <c r="J29" s="140"/>
      <c r="K29" s="140"/>
      <c r="L29" s="141"/>
    </row>
    <row r="30" spans="1:12" ht="15" customHeight="1">
      <c r="A30" s="142" t="s">
        <v>81</v>
      </c>
      <c r="B30" s="143"/>
      <c r="C30" s="143"/>
      <c r="D30" s="143"/>
      <c r="E30" s="143"/>
      <c r="F30" s="56"/>
      <c r="G30" s="56"/>
      <c r="H30" s="56"/>
      <c r="I30" s="56"/>
      <c r="J30" s="56"/>
      <c r="K30" s="56"/>
      <c r="L30" s="57"/>
    </row>
    <row r="31" spans="1:12" ht="15" customHeight="1">
      <c r="A31" s="142" t="s">
        <v>82</v>
      </c>
      <c r="B31" s="143"/>
      <c r="C31" s="143"/>
      <c r="D31" s="143"/>
      <c r="E31" s="143"/>
      <c r="F31" s="56"/>
      <c r="G31" s="56"/>
      <c r="H31" s="56"/>
      <c r="I31" s="56"/>
      <c r="J31" s="56"/>
      <c r="K31" s="56"/>
      <c r="L31" s="57"/>
    </row>
    <row r="32" spans="1:12" ht="15" customHeight="1">
      <c r="A32" s="138" t="s">
        <v>71</v>
      </c>
      <c r="B32" s="139"/>
      <c r="C32" s="139"/>
      <c r="D32" s="139"/>
      <c r="E32" s="139"/>
      <c r="F32" s="139"/>
      <c r="G32" s="139"/>
      <c r="H32" s="139"/>
      <c r="I32" s="140"/>
      <c r="J32" s="140"/>
      <c r="K32" s="140"/>
      <c r="L32" s="141"/>
    </row>
    <row r="33" spans="1:12" ht="28.5" customHeight="1">
      <c r="A33" s="142" t="s">
        <v>90</v>
      </c>
      <c r="B33" s="143"/>
      <c r="C33" s="143"/>
      <c r="D33" s="143"/>
      <c r="E33" s="143"/>
      <c r="F33" s="58"/>
      <c r="G33" s="58"/>
      <c r="H33" s="58"/>
      <c r="I33" s="58"/>
      <c r="J33" s="58"/>
      <c r="K33" s="58"/>
      <c r="L33" s="59"/>
    </row>
    <row r="34" spans="1:12" ht="48" customHeight="1" thickBot="1">
      <c r="A34" s="136" t="s">
        <v>90</v>
      </c>
      <c r="B34" s="137"/>
      <c r="C34" s="137"/>
      <c r="D34" s="137"/>
      <c r="E34" s="137"/>
      <c r="F34" s="60"/>
      <c r="G34" s="60"/>
      <c r="H34" s="60"/>
      <c r="I34" s="61"/>
      <c r="J34" s="61"/>
      <c r="K34" s="61"/>
      <c r="L34" s="62"/>
    </row>
  </sheetData>
  <sheetProtection algorithmName="SHA-512" hashValue="puhvdUGras6w9AqszLWZ6acfPyhQG4jWA0cgEHxhT8GO+WA/vFXBhcFoeqsKAoDMlD23Y5dgfUYrUx+/cukJ/A==" saltValue="j0CXdTlEZuhrDIYyg9/hvQ==" spinCount="100000" sheet="1" formatCells="0" formatColumns="0" formatRows="0" insertColumns="0" insertRows="0" insertHyperlinks="0" deleteColumns="0" deleteRows="0" sort="0" autoFilter="0" pivotTables="0"/>
  <mergeCells count="35">
    <mergeCell ref="A7:L7"/>
    <mergeCell ref="A1:L1"/>
    <mergeCell ref="A2:L2"/>
    <mergeCell ref="A3:L3"/>
    <mergeCell ref="A5:L5"/>
    <mergeCell ref="A6:L6"/>
    <mergeCell ref="A20:E20"/>
    <mergeCell ref="A8:L8"/>
    <mergeCell ref="A9:L9"/>
    <mergeCell ref="A11:L11"/>
    <mergeCell ref="B12:E12"/>
    <mergeCell ref="A13:E13"/>
    <mergeCell ref="A14:E14"/>
    <mergeCell ref="A15:E15"/>
    <mergeCell ref="A16:L16"/>
    <mergeCell ref="A17:E17"/>
    <mergeCell ref="A18:E18"/>
    <mergeCell ref="A19:E19"/>
    <mergeCell ref="A21:E21"/>
    <mergeCell ref="A22:L22"/>
    <mergeCell ref="A23:F23"/>
    <mergeCell ref="G23:L23"/>
    <mergeCell ref="A24:F24"/>
    <mergeCell ref="G24:L24"/>
    <mergeCell ref="A25:F25"/>
    <mergeCell ref="G25:L25"/>
    <mergeCell ref="A26:L26"/>
    <mergeCell ref="A27:L27"/>
    <mergeCell ref="A28:E28"/>
    <mergeCell ref="A34:E34"/>
    <mergeCell ref="A29:L29"/>
    <mergeCell ref="A30:E30"/>
    <mergeCell ref="A31:E31"/>
    <mergeCell ref="A32:L32"/>
    <mergeCell ref="A33:E33"/>
  </mergeCells>
  <printOptions gridLines="1"/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Budget</vt:lpstr>
      <vt:lpstr>Statutory Body HR</vt:lpstr>
      <vt:lpstr>Statutory Body KPI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</dc:creator>
  <cp:lastModifiedBy>Marisa Harding Hodge</cp:lastModifiedBy>
  <cp:lastPrinted>2021-02-11T17:58:38Z</cp:lastPrinted>
  <dcterms:created xsi:type="dcterms:W3CDTF">2020-08-17T12:56:08Z</dcterms:created>
  <dcterms:modified xsi:type="dcterms:W3CDTF">2021-02-11T19:03:30Z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